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1668\Desktop\"/>
    </mc:Choice>
  </mc:AlternateContent>
  <bookViews>
    <workbookView xWindow="-120" yWindow="-120" windowWidth="29040" windowHeight="15840" tabRatio="1000" firstSheet="1" activeTab="1"/>
  </bookViews>
  <sheets>
    <sheet name="操作説明書" sheetId="14" r:id="rId1"/>
    <sheet name="基本情報" sheetId="5" r:id="rId2"/>
    <sheet name="入力用1年" sheetId="1" r:id="rId3"/>
    <sheet name="入力用２年" sheetId="17" r:id="rId4"/>
    <sheet name="入力用３年" sheetId="18" r:id="rId5"/>
    <sheet name="祝日" sheetId="25" r:id="rId6"/>
    <sheet name="カレンダー" sheetId="21" r:id="rId7"/>
    <sheet name="１(計画)" sheetId="10" r:id="rId8"/>
    <sheet name="２(計画)" sheetId="15" r:id="rId9"/>
    <sheet name="3(計画)" sheetId="19" r:id="rId10"/>
    <sheet name="1(実績)" sheetId="13" r:id="rId11"/>
    <sheet name="２(実績)" sheetId="16" r:id="rId12"/>
    <sheet name="３(実績)" sheetId="20" r:id="rId13"/>
  </sheets>
  <definedNames>
    <definedName name="_xlnm._FilterDatabase" localSheetId="7" hidden="1">'１(計画)'!$Z$8:$AD$11</definedName>
    <definedName name="_xlnm._FilterDatabase" localSheetId="2" hidden="1">入力用1年!$B$7:$J$372</definedName>
    <definedName name="_xlnm._FilterDatabase" localSheetId="3" hidden="1">入力用２年!$B$7:$J$372</definedName>
    <definedName name="_xlnm._FilterDatabase" localSheetId="4" hidden="1">入力用３年!$B$7:$J$7</definedName>
    <definedName name="_xlnm.Print_Area" localSheetId="7">'１(計画)'!$B$2:$AL$53</definedName>
    <definedName name="_xlnm.Print_Area" localSheetId="10">'1(実績)'!$B$2:$AL$53</definedName>
    <definedName name="_xlnm.Print_Area" localSheetId="8">'２(計画)'!$B$2:$AL$53</definedName>
    <definedName name="_xlnm.Print_Area" localSheetId="11">'２(実績)'!$B$2:$AL$53</definedName>
    <definedName name="_xlnm.Print_Area" localSheetId="9">'3(計画)'!$B$2:$AL$53</definedName>
    <definedName name="_xlnm.Print_Area" localSheetId="12">'３(実績)'!$B$2:$AL$54</definedName>
    <definedName name="_xlnm.Print_Area" localSheetId="0">操作説明書!$A$1:$L$19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9" l="1"/>
  <c r="E17" i="19" s="1"/>
  <c r="F17" i="19" s="1"/>
  <c r="G17" i="19" s="1"/>
  <c r="H17" i="19" s="1"/>
  <c r="I17" i="19" s="1"/>
  <c r="J17" i="19" s="1"/>
  <c r="B13" i="19"/>
  <c r="I5" i="19" l="1"/>
  <c r="D5" i="19"/>
  <c r="Q11" i="20" l="1"/>
  <c r="J5" i="20"/>
  <c r="E5" i="20"/>
  <c r="C4" i="20"/>
  <c r="C3" i="20"/>
  <c r="C2" i="20"/>
  <c r="Q11" i="16"/>
  <c r="J5" i="16"/>
  <c r="E5" i="16"/>
  <c r="C4" i="16"/>
  <c r="C3" i="16"/>
  <c r="C2" i="16"/>
  <c r="Q11" i="13"/>
  <c r="I5" i="13"/>
  <c r="D5" i="13"/>
  <c r="C4" i="13"/>
  <c r="C3" i="13"/>
  <c r="C2" i="13"/>
  <c r="D18" i="19"/>
  <c r="Q11" i="19"/>
  <c r="Q8" i="19"/>
  <c r="B6" i="19"/>
  <c r="Q11" i="15"/>
  <c r="I5" i="15"/>
  <c r="D5" i="15"/>
  <c r="C4" i="15"/>
  <c r="C3" i="15"/>
  <c r="C2" i="15"/>
  <c r="Q11" i="10"/>
  <c r="I5" i="10"/>
  <c r="D5" i="10"/>
  <c r="C4" i="10"/>
  <c r="C3" i="10"/>
  <c r="C2" i="10"/>
  <c r="C3" i="18"/>
  <c r="C2" i="18"/>
  <c r="C1" i="18"/>
  <c r="I240" i="17"/>
  <c r="C3" i="17"/>
  <c r="C2" i="17"/>
  <c r="C1" i="17"/>
  <c r="I45" i="1"/>
  <c r="C3" i="1"/>
  <c r="C2" i="1"/>
  <c r="C1" i="1"/>
  <c r="D3" i="5"/>
  <c r="B8" i="17" s="1"/>
  <c r="Q8" i="15" l="1"/>
  <c r="Q8" i="10"/>
  <c r="P17" i="19"/>
  <c r="Q17" i="19" s="1"/>
  <c r="R17" i="19" s="1"/>
  <c r="S17" i="19" s="1"/>
  <c r="T17" i="19" s="1"/>
  <c r="U17" i="19" s="1"/>
  <c r="V17" i="19" s="1"/>
  <c r="P18" i="19" s="1"/>
  <c r="Q18" i="19" s="1"/>
  <c r="R18" i="19" s="1"/>
  <c r="S18" i="19" s="1"/>
  <c r="T18" i="19" s="1"/>
  <c r="U18" i="19" s="1"/>
  <c r="V18" i="19" s="1"/>
  <c r="P19" i="19" s="1"/>
  <c r="Q8" i="20"/>
  <c r="B8" i="18"/>
  <c r="D8" i="18" s="1"/>
  <c r="Q8" i="16"/>
  <c r="Q8" i="13"/>
  <c r="B8" i="1"/>
  <c r="C8" i="1" s="1"/>
  <c r="J8" i="17"/>
  <c r="K8" i="17"/>
  <c r="D17" i="15"/>
  <c r="B9" i="17"/>
  <c r="D8" i="17"/>
  <c r="C8" i="17"/>
  <c r="D17" i="16"/>
  <c r="B13" i="20"/>
  <c r="B6" i="20" s="1"/>
  <c r="B13" i="13"/>
  <c r="B6" i="13" s="1"/>
  <c r="B13" i="16"/>
  <c r="B6" i="16" s="1"/>
  <c r="D17" i="13"/>
  <c r="D17" i="20"/>
  <c r="B13" i="10"/>
  <c r="B6" i="10" s="1"/>
  <c r="B13" i="15"/>
  <c r="B6" i="15" s="1"/>
  <c r="E18" i="19"/>
  <c r="F18" i="19" s="1"/>
  <c r="G18" i="19" s="1"/>
  <c r="H18" i="19" s="1"/>
  <c r="I18" i="19" s="1"/>
  <c r="J18" i="19" s="1"/>
  <c r="D19" i="19" s="1"/>
  <c r="D8" i="1" l="1"/>
  <c r="H8" i="1" s="1"/>
  <c r="D17" i="10"/>
  <c r="K8" i="1"/>
  <c r="J8" i="1"/>
  <c r="AB17" i="19"/>
  <c r="AC17" i="19" s="1"/>
  <c r="AD17" i="19" s="1"/>
  <c r="AE17" i="19" s="1"/>
  <c r="AF17" i="19" s="1"/>
  <c r="AG17" i="19" s="1"/>
  <c r="AH17" i="19" s="1"/>
  <c r="AB18" i="19" s="1"/>
  <c r="J8" i="18"/>
  <c r="K8" i="18"/>
  <c r="B9" i="1"/>
  <c r="K9" i="1" s="1"/>
  <c r="C8" i="18"/>
  <c r="B9" i="18"/>
  <c r="K9" i="18" s="1"/>
  <c r="E17" i="16"/>
  <c r="F17" i="16" s="1"/>
  <c r="G17" i="16" s="1"/>
  <c r="H17" i="16" s="1"/>
  <c r="I17" i="16" s="1"/>
  <c r="J17" i="16" s="1"/>
  <c r="D18" i="16" s="1"/>
  <c r="E17" i="10"/>
  <c r="F17" i="10" s="1"/>
  <c r="G17" i="10" s="1"/>
  <c r="H17" i="10" s="1"/>
  <c r="I17" i="10" s="1"/>
  <c r="J17" i="10" s="1"/>
  <c r="D18" i="10" s="1"/>
  <c r="E17" i="20"/>
  <c r="F17" i="20" s="1"/>
  <c r="G17" i="20" s="1"/>
  <c r="H17" i="20" s="1"/>
  <c r="I17" i="20" s="1"/>
  <c r="J17" i="20" s="1"/>
  <c r="D18" i="20" s="1"/>
  <c r="H8" i="17"/>
  <c r="F8" i="17"/>
  <c r="E17" i="13"/>
  <c r="F17" i="13" s="1"/>
  <c r="G17" i="13" s="1"/>
  <c r="H17" i="13" s="1"/>
  <c r="I17" i="13" s="1"/>
  <c r="J17" i="13" s="1"/>
  <c r="D18" i="13" s="1"/>
  <c r="E19" i="19"/>
  <c r="F19" i="19" s="1"/>
  <c r="G19" i="19" s="1"/>
  <c r="H19" i="19" s="1"/>
  <c r="I19" i="19" s="1"/>
  <c r="J19" i="19" s="1"/>
  <c r="D20" i="19" s="1"/>
  <c r="J9" i="17"/>
  <c r="K9" i="17"/>
  <c r="D9" i="17"/>
  <c r="C9" i="17"/>
  <c r="B10" i="17"/>
  <c r="E17" i="15"/>
  <c r="F17" i="15" s="1"/>
  <c r="G17" i="15" s="1"/>
  <c r="H17" i="15" s="1"/>
  <c r="I17" i="15" s="1"/>
  <c r="J17" i="15" s="1"/>
  <c r="D18" i="15" s="1"/>
  <c r="H8" i="18"/>
  <c r="F8" i="18"/>
  <c r="Q19" i="19"/>
  <c r="I8" i="17" l="1"/>
  <c r="F8" i="1"/>
  <c r="I8" i="1" s="1"/>
  <c r="P17" i="16"/>
  <c r="C9" i="1"/>
  <c r="D9" i="1"/>
  <c r="H9" i="1" s="1"/>
  <c r="B10" i="1"/>
  <c r="D10" i="1" s="1"/>
  <c r="J9" i="1"/>
  <c r="C9" i="18"/>
  <c r="B10" i="18"/>
  <c r="J10" i="18" s="1"/>
  <c r="D9" i="18"/>
  <c r="F9" i="18" s="1"/>
  <c r="P17" i="15"/>
  <c r="J9" i="18"/>
  <c r="K10" i="1"/>
  <c r="J10" i="1"/>
  <c r="E18" i="15"/>
  <c r="P17" i="10"/>
  <c r="P17" i="13"/>
  <c r="E18" i="20"/>
  <c r="F18" i="20" s="1"/>
  <c r="G18" i="20" s="1"/>
  <c r="H18" i="20" s="1"/>
  <c r="I18" i="20" s="1"/>
  <c r="J18" i="20" s="1"/>
  <c r="D19" i="20" s="1"/>
  <c r="Q17" i="16"/>
  <c r="R17" i="16" s="1"/>
  <c r="S17" i="16" s="1"/>
  <c r="T17" i="16" s="1"/>
  <c r="U17" i="16" s="1"/>
  <c r="V17" i="16" s="1"/>
  <c r="P18" i="16" s="1"/>
  <c r="R19" i="19"/>
  <c r="F9" i="17"/>
  <c r="H9" i="17"/>
  <c r="E18" i="10"/>
  <c r="F18" i="10" s="1"/>
  <c r="G18" i="10" s="1"/>
  <c r="H18" i="10" s="1"/>
  <c r="I18" i="10" s="1"/>
  <c r="J18" i="10" s="1"/>
  <c r="D19" i="10" s="1"/>
  <c r="E20" i="19"/>
  <c r="F20" i="19" s="1"/>
  <c r="G20" i="19" s="1"/>
  <c r="H20" i="19" s="1"/>
  <c r="I20" i="19" s="1"/>
  <c r="J20" i="19" s="1"/>
  <c r="D21" i="19" s="1"/>
  <c r="K10" i="17"/>
  <c r="J10" i="17"/>
  <c r="B11" i="17"/>
  <c r="C10" i="17"/>
  <c r="D10" i="17"/>
  <c r="E18" i="16"/>
  <c r="F18" i="16" s="1"/>
  <c r="G18" i="16" s="1"/>
  <c r="H18" i="16" s="1"/>
  <c r="I18" i="16" s="1"/>
  <c r="J18" i="16" s="1"/>
  <c r="D19" i="16" s="1"/>
  <c r="Q17" i="15"/>
  <c r="R17" i="15" s="1"/>
  <c r="S17" i="15" s="1"/>
  <c r="T17" i="15" s="1"/>
  <c r="U17" i="15" s="1"/>
  <c r="V17" i="15" s="1"/>
  <c r="P18" i="15" s="1"/>
  <c r="AC18" i="19"/>
  <c r="E18" i="13"/>
  <c r="F18" i="13" s="1"/>
  <c r="G18" i="13" s="1"/>
  <c r="H18" i="13" s="1"/>
  <c r="I18" i="13" s="1"/>
  <c r="J18" i="13" s="1"/>
  <c r="D19" i="13" s="1"/>
  <c r="D27" i="19"/>
  <c r="I8" i="18"/>
  <c r="K10" i="18"/>
  <c r="D10" i="18"/>
  <c r="C10" i="18"/>
  <c r="B11" i="18"/>
  <c r="P17" i="20"/>
  <c r="H9" i="18" l="1"/>
  <c r="I9" i="18" s="1"/>
  <c r="B11" i="1"/>
  <c r="F9" i="1"/>
  <c r="I9" i="1" s="1"/>
  <c r="C10" i="1"/>
  <c r="AB17" i="15"/>
  <c r="AB17" i="16"/>
  <c r="AC17" i="16" s="1"/>
  <c r="AD17" i="16" s="1"/>
  <c r="AE17" i="16" s="1"/>
  <c r="AF17" i="16" s="1"/>
  <c r="AG17" i="16" s="1"/>
  <c r="AH17" i="16" s="1"/>
  <c r="AB18" i="16" s="1"/>
  <c r="Q17" i="20"/>
  <c r="R17" i="20" s="1"/>
  <c r="S17" i="20" s="1"/>
  <c r="T17" i="20" s="1"/>
  <c r="U17" i="20" s="1"/>
  <c r="V17" i="20" s="1"/>
  <c r="P18" i="20" s="1"/>
  <c r="E27" i="19"/>
  <c r="F27" i="19" s="1"/>
  <c r="G27" i="19" s="1"/>
  <c r="H27" i="19" s="1"/>
  <c r="I27" i="19" s="1"/>
  <c r="J27" i="19" s="1"/>
  <c r="D28" i="19" s="1"/>
  <c r="AC17" i="15"/>
  <c r="AD17" i="15" s="1"/>
  <c r="AE17" i="15" s="1"/>
  <c r="AF17" i="15" s="1"/>
  <c r="AG17" i="15" s="1"/>
  <c r="AH17" i="15" s="1"/>
  <c r="AB18" i="15" s="1"/>
  <c r="K11" i="18"/>
  <c r="J11" i="18"/>
  <c r="C11" i="18"/>
  <c r="B12" i="18"/>
  <c r="D11" i="18"/>
  <c r="E19" i="20"/>
  <c r="F10" i="1"/>
  <c r="H10" i="1"/>
  <c r="E21" i="19"/>
  <c r="I9" i="17"/>
  <c r="Q17" i="13"/>
  <c r="R17" i="13" s="1"/>
  <c r="S17" i="13" s="1"/>
  <c r="T17" i="13" s="1"/>
  <c r="U17" i="13" s="1"/>
  <c r="V17" i="13" s="1"/>
  <c r="P18" i="13" s="1"/>
  <c r="J11" i="1"/>
  <c r="K11" i="1"/>
  <c r="B12" i="1"/>
  <c r="D11" i="1"/>
  <c r="C11" i="1"/>
  <c r="AD18" i="19"/>
  <c r="AE18" i="19" s="1"/>
  <c r="AF18" i="19" s="1"/>
  <c r="AG18" i="19" s="1"/>
  <c r="AH18" i="19" s="1"/>
  <c r="AB19" i="19" s="1"/>
  <c r="S19" i="19"/>
  <c r="Q17" i="10"/>
  <c r="R17" i="10" s="1"/>
  <c r="S17" i="10" s="1"/>
  <c r="T17" i="10" s="1"/>
  <c r="U17" i="10" s="1"/>
  <c r="V17" i="10" s="1"/>
  <c r="P18" i="10" s="1"/>
  <c r="K11" i="17"/>
  <c r="J11" i="17"/>
  <c r="D11" i="17"/>
  <c r="C11" i="17"/>
  <c r="B12" i="17"/>
  <c r="E19" i="10"/>
  <c r="F19" i="10" s="1"/>
  <c r="G19" i="10" s="1"/>
  <c r="H19" i="10" s="1"/>
  <c r="I19" i="10" s="1"/>
  <c r="J19" i="10" s="1"/>
  <c r="D20" i="10" s="1"/>
  <c r="E19" i="13"/>
  <c r="F19" i="13" s="1"/>
  <c r="G19" i="13" s="1"/>
  <c r="H19" i="13" s="1"/>
  <c r="I19" i="13" s="1"/>
  <c r="J19" i="13" s="1"/>
  <c r="D20" i="13" s="1"/>
  <c r="Q18" i="16"/>
  <c r="F18" i="15"/>
  <c r="H10" i="18"/>
  <c r="F10" i="18"/>
  <c r="E19" i="16"/>
  <c r="Q18" i="15"/>
  <c r="H10" i="17"/>
  <c r="F10" i="17"/>
  <c r="I10" i="18" l="1"/>
  <c r="I10" i="17"/>
  <c r="D27" i="15"/>
  <c r="AB17" i="20"/>
  <c r="AC17" i="20" s="1"/>
  <c r="AD17" i="20" s="1"/>
  <c r="AE17" i="20" s="1"/>
  <c r="AF17" i="20" s="1"/>
  <c r="AG17" i="20" s="1"/>
  <c r="AH17" i="20" s="1"/>
  <c r="AB18" i="20" s="1"/>
  <c r="AB17" i="13"/>
  <c r="I10" i="1"/>
  <c r="H11" i="18"/>
  <c r="F11" i="18"/>
  <c r="F11" i="1"/>
  <c r="H11" i="1"/>
  <c r="AC18" i="15"/>
  <c r="AD18" i="15" s="1"/>
  <c r="AE18" i="15" s="1"/>
  <c r="AF18" i="15" s="1"/>
  <c r="AG18" i="15" s="1"/>
  <c r="AH18" i="15" s="1"/>
  <c r="AB19" i="15" s="1"/>
  <c r="F21" i="19"/>
  <c r="D27" i="16"/>
  <c r="AC17" i="13"/>
  <c r="AD17" i="13" s="1"/>
  <c r="AE17" i="13" s="1"/>
  <c r="AF17" i="13" s="1"/>
  <c r="AG17" i="13" s="1"/>
  <c r="AH17" i="13" s="1"/>
  <c r="AB18" i="13" s="1"/>
  <c r="K12" i="17"/>
  <c r="J12" i="17"/>
  <c r="B13" i="17"/>
  <c r="D12" i="17"/>
  <c r="C12" i="17"/>
  <c r="J12" i="1"/>
  <c r="K12" i="1"/>
  <c r="D12" i="1"/>
  <c r="C12" i="1"/>
  <c r="B13" i="1"/>
  <c r="F19" i="20"/>
  <c r="E27" i="15"/>
  <c r="F27" i="15" s="1"/>
  <c r="G27" i="15" s="1"/>
  <c r="H27" i="15" s="1"/>
  <c r="I27" i="15" s="1"/>
  <c r="J27" i="15" s="1"/>
  <c r="D28" i="15" s="1"/>
  <c r="R18" i="15"/>
  <c r="T19" i="19"/>
  <c r="Q18" i="13"/>
  <c r="R18" i="13" s="1"/>
  <c r="S18" i="13" s="1"/>
  <c r="T18" i="13" s="1"/>
  <c r="U18" i="13" s="1"/>
  <c r="V18" i="13" s="1"/>
  <c r="P19" i="13" s="1"/>
  <c r="K12" i="18"/>
  <c r="J12" i="18"/>
  <c r="D12" i="18"/>
  <c r="B13" i="18"/>
  <c r="C12" i="18"/>
  <c r="G18" i="15"/>
  <c r="F11" i="17"/>
  <c r="H11" i="17"/>
  <c r="E20" i="10"/>
  <c r="F20" i="10" s="1"/>
  <c r="G20" i="10" s="1"/>
  <c r="H20" i="10" s="1"/>
  <c r="I20" i="10" s="1"/>
  <c r="J20" i="10" s="1"/>
  <c r="D21" i="10" s="1"/>
  <c r="Q18" i="10"/>
  <c r="R18" i="10" s="1"/>
  <c r="S18" i="10" s="1"/>
  <c r="T18" i="10" s="1"/>
  <c r="U18" i="10" s="1"/>
  <c r="V18" i="10" s="1"/>
  <c r="P19" i="10" s="1"/>
  <c r="E28" i="19"/>
  <c r="AC18" i="16"/>
  <c r="AD18" i="16" s="1"/>
  <c r="AE18" i="16" s="1"/>
  <c r="AF18" i="16" s="1"/>
  <c r="AG18" i="16" s="1"/>
  <c r="AH18" i="16" s="1"/>
  <c r="AB19" i="16" s="1"/>
  <c r="Q18" i="20"/>
  <c r="R18" i="16"/>
  <c r="F19" i="16"/>
  <c r="E20" i="13"/>
  <c r="F20" i="13" s="1"/>
  <c r="G20" i="13" s="1"/>
  <c r="H20" i="13" s="1"/>
  <c r="I20" i="13" s="1"/>
  <c r="J20" i="13" s="1"/>
  <c r="D21" i="13" s="1"/>
  <c r="AB17" i="10"/>
  <c r="AC19" i="19"/>
  <c r="P27" i="19"/>
  <c r="I11" i="18" l="1"/>
  <c r="I11" i="1"/>
  <c r="E21" i="10"/>
  <c r="F21" i="10" s="1"/>
  <c r="G21" i="10" s="1"/>
  <c r="H21" i="10" s="1"/>
  <c r="I21" i="10" s="1"/>
  <c r="J21" i="10" s="1"/>
  <c r="D22" i="10" s="1"/>
  <c r="E28" i="15"/>
  <c r="F28" i="15" s="1"/>
  <c r="G28" i="15" s="1"/>
  <c r="H28" i="15" s="1"/>
  <c r="I28" i="15" s="1"/>
  <c r="J28" i="15" s="1"/>
  <c r="D29" i="15" s="1"/>
  <c r="G21" i="19"/>
  <c r="P27" i="15"/>
  <c r="E27" i="16"/>
  <c r="F27" i="16" s="1"/>
  <c r="G27" i="16" s="1"/>
  <c r="H27" i="16" s="1"/>
  <c r="I27" i="16" s="1"/>
  <c r="J27" i="16" s="1"/>
  <c r="D28" i="16" s="1"/>
  <c r="AC19" i="15"/>
  <c r="F12" i="17"/>
  <c r="H12" i="17"/>
  <c r="AC17" i="10"/>
  <c r="AD17" i="10" s="1"/>
  <c r="AE17" i="10" s="1"/>
  <c r="AF17" i="10" s="1"/>
  <c r="AG17" i="10" s="1"/>
  <c r="AH17" i="10" s="1"/>
  <c r="AB18" i="10" s="1"/>
  <c r="G19" i="20"/>
  <c r="S18" i="16"/>
  <c r="H12" i="18"/>
  <c r="F12" i="18"/>
  <c r="J13" i="1"/>
  <c r="K13" i="1"/>
  <c r="B14" i="1"/>
  <c r="D13" i="1"/>
  <c r="C13" i="1"/>
  <c r="S18" i="15"/>
  <c r="T18" i="15" s="1"/>
  <c r="U18" i="15" s="1"/>
  <c r="V18" i="15" s="1"/>
  <c r="P19" i="15" s="1"/>
  <c r="AC18" i="20"/>
  <c r="AD18" i="20" s="1"/>
  <c r="AE18" i="20" s="1"/>
  <c r="AF18" i="20" s="1"/>
  <c r="AG18" i="20" s="1"/>
  <c r="AH18" i="20" s="1"/>
  <c r="AB19" i="20" s="1"/>
  <c r="D27" i="20"/>
  <c r="H18" i="15"/>
  <c r="G19" i="16"/>
  <c r="AC19" i="16"/>
  <c r="AD19" i="16" s="1"/>
  <c r="AE19" i="16" s="1"/>
  <c r="AF19" i="16" s="1"/>
  <c r="AG19" i="16" s="1"/>
  <c r="AH19" i="16" s="1"/>
  <c r="AB20" i="16" s="1"/>
  <c r="K13" i="17"/>
  <c r="J13" i="17"/>
  <c r="D13" i="17"/>
  <c r="C13" i="17"/>
  <c r="B14" i="17"/>
  <c r="AD19" i="19"/>
  <c r="F28" i="19"/>
  <c r="G28" i="19" s="1"/>
  <c r="H28" i="19" s="1"/>
  <c r="I28" i="19" s="1"/>
  <c r="J28" i="19" s="1"/>
  <c r="D29" i="19" s="1"/>
  <c r="K13" i="18"/>
  <c r="J13" i="18"/>
  <c r="B14" i="18"/>
  <c r="D13" i="18"/>
  <c r="C13" i="18"/>
  <c r="Q19" i="10"/>
  <c r="AC18" i="13"/>
  <c r="E21" i="13"/>
  <c r="R18" i="20"/>
  <c r="U19" i="19"/>
  <c r="F12" i="1"/>
  <c r="H12" i="1"/>
  <c r="Q27" i="19"/>
  <c r="R27" i="19" s="1"/>
  <c r="S27" i="19" s="1"/>
  <c r="T27" i="19" s="1"/>
  <c r="U27" i="19" s="1"/>
  <c r="V27" i="19" s="1"/>
  <c r="P28" i="19" s="1"/>
  <c r="I11" i="17"/>
  <c r="Q19" i="13"/>
  <c r="D27" i="13"/>
  <c r="I12" i="18" l="1"/>
  <c r="J14" i="1"/>
  <c r="K14" i="1"/>
  <c r="D14" i="1"/>
  <c r="B15" i="1"/>
  <c r="C14" i="1"/>
  <c r="AE19" i="19"/>
  <c r="Q28" i="19"/>
  <c r="R28" i="19" s="1"/>
  <c r="S28" i="19" s="1"/>
  <c r="T28" i="19" s="1"/>
  <c r="U28" i="19" s="1"/>
  <c r="V28" i="19" s="1"/>
  <c r="P29" i="19" s="1"/>
  <c r="AC19" i="20"/>
  <c r="AD19" i="20" s="1"/>
  <c r="AE19" i="20" s="1"/>
  <c r="AF19" i="20" s="1"/>
  <c r="AG19" i="20" s="1"/>
  <c r="AH19" i="20" s="1"/>
  <c r="AB20" i="20" s="1"/>
  <c r="H13" i="1"/>
  <c r="F13" i="1"/>
  <c r="H21" i="19"/>
  <c r="E27" i="13"/>
  <c r="F27" i="13" s="1"/>
  <c r="G27" i="13" s="1"/>
  <c r="H27" i="13" s="1"/>
  <c r="I27" i="13" s="1"/>
  <c r="J27" i="13" s="1"/>
  <c r="D28" i="13" s="1"/>
  <c r="P27" i="13"/>
  <c r="R19" i="13"/>
  <c r="S19" i="13" s="1"/>
  <c r="T19" i="13" s="1"/>
  <c r="U19" i="13" s="1"/>
  <c r="V19" i="13" s="1"/>
  <c r="P20" i="13" s="1"/>
  <c r="AB27" i="19"/>
  <c r="S18" i="20"/>
  <c r="F13" i="18"/>
  <c r="H13" i="18"/>
  <c r="F21" i="13"/>
  <c r="G21" i="13" s="1"/>
  <c r="H21" i="13" s="1"/>
  <c r="I21" i="13" s="1"/>
  <c r="J21" i="13" s="1"/>
  <c r="D22" i="13" s="1"/>
  <c r="K14" i="18"/>
  <c r="J14" i="18"/>
  <c r="D14" i="18"/>
  <c r="C14" i="18"/>
  <c r="B15" i="18"/>
  <c r="K14" i="17"/>
  <c r="J14" i="17"/>
  <c r="B15" i="17"/>
  <c r="D14" i="17"/>
  <c r="C14" i="17"/>
  <c r="AC18" i="10"/>
  <c r="F13" i="17"/>
  <c r="H13" i="17"/>
  <c r="I18" i="15"/>
  <c r="E22" i="10"/>
  <c r="F22" i="10" s="1"/>
  <c r="G22" i="10" s="1"/>
  <c r="H22" i="10" s="1"/>
  <c r="I22" i="10" s="1"/>
  <c r="J22" i="10" s="1"/>
  <c r="P27" i="16"/>
  <c r="H19" i="16"/>
  <c r="Q19" i="15"/>
  <c r="E27" i="20"/>
  <c r="F27" i="20" s="1"/>
  <c r="G27" i="20" s="1"/>
  <c r="H27" i="20" s="1"/>
  <c r="I27" i="20" s="1"/>
  <c r="J27" i="20" s="1"/>
  <c r="D28" i="20" s="1"/>
  <c r="E28" i="16"/>
  <c r="T18" i="16"/>
  <c r="U18" i="16" s="1"/>
  <c r="V18" i="16" s="1"/>
  <c r="P19" i="16" s="1"/>
  <c r="Q27" i="15"/>
  <c r="R27" i="15" s="1"/>
  <c r="S27" i="15" s="1"/>
  <c r="T27" i="15" s="1"/>
  <c r="U27" i="15" s="1"/>
  <c r="V27" i="15" s="1"/>
  <c r="P28" i="15" s="1"/>
  <c r="R19" i="10"/>
  <c r="E29" i="19"/>
  <c r="AC20" i="16"/>
  <c r="H19" i="20"/>
  <c r="AD19" i="15"/>
  <c r="E29" i="15"/>
  <c r="F29" i="15" s="1"/>
  <c r="G29" i="15" s="1"/>
  <c r="H29" i="15" s="1"/>
  <c r="I29" i="15" s="1"/>
  <c r="J29" i="15" s="1"/>
  <c r="D30" i="15" s="1"/>
  <c r="I12" i="1"/>
  <c r="D27" i="10"/>
  <c r="V19" i="19"/>
  <c r="AD18" i="13"/>
  <c r="I12" i="17"/>
  <c r="I13" i="1" l="1"/>
  <c r="AD20" i="16"/>
  <c r="AE20" i="16" s="1"/>
  <c r="AF20" i="16" s="1"/>
  <c r="AG20" i="16" s="1"/>
  <c r="AH20" i="16" s="1"/>
  <c r="AB21" i="16" s="1"/>
  <c r="I21" i="19"/>
  <c r="J21" i="19" s="1"/>
  <c r="D22" i="19" s="1"/>
  <c r="AF19" i="19"/>
  <c r="AG19" i="19" s="1"/>
  <c r="AH19" i="19" s="1"/>
  <c r="AB20" i="19" s="1"/>
  <c r="E27" i="10"/>
  <c r="F27" i="10" s="1"/>
  <c r="G27" i="10" s="1"/>
  <c r="H27" i="10" s="1"/>
  <c r="I27" i="10" s="1"/>
  <c r="J27" i="10" s="1"/>
  <c r="D28" i="10" s="1"/>
  <c r="E30" i="15"/>
  <c r="F30" i="15" s="1"/>
  <c r="G30" i="15" s="1"/>
  <c r="H30" i="15" s="1"/>
  <c r="I30" i="15" s="1"/>
  <c r="J30" i="15" s="1"/>
  <c r="D31" i="15" s="1"/>
  <c r="F14" i="18"/>
  <c r="H14" i="18"/>
  <c r="Q20" i="13"/>
  <c r="F14" i="1"/>
  <c r="H14" i="1"/>
  <c r="AE19" i="15"/>
  <c r="E22" i="13"/>
  <c r="F22" i="13" s="1"/>
  <c r="G22" i="13" s="1"/>
  <c r="H22" i="13" s="1"/>
  <c r="I22" i="13" s="1"/>
  <c r="J22" i="13" s="1"/>
  <c r="T18" i="20"/>
  <c r="F29" i="19"/>
  <c r="Q19" i="16"/>
  <c r="Q29" i="19"/>
  <c r="Q27" i="16"/>
  <c r="R27" i="16" s="1"/>
  <c r="S27" i="16" s="1"/>
  <c r="T27" i="16" s="1"/>
  <c r="U27" i="16" s="1"/>
  <c r="V27" i="16" s="1"/>
  <c r="P28" i="16" s="1"/>
  <c r="J18" i="15"/>
  <c r="D19" i="15" s="1"/>
  <c r="I13" i="17"/>
  <c r="K15" i="18"/>
  <c r="J15" i="18"/>
  <c r="B16" i="18"/>
  <c r="D15" i="18"/>
  <c r="C15" i="18"/>
  <c r="AC27" i="19"/>
  <c r="AD27" i="19" s="1"/>
  <c r="AE27" i="19" s="1"/>
  <c r="AF27" i="19" s="1"/>
  <c r="AG27" i="19" s="1"/>
  <c r="AH27" i="19" s="1"/>
  <c r="AB28" i="19" s="1"/>
  <c r="E28" i="20"/>
  <c r="AC20" i="20"/>
  <c r="P27" i="20"/>
  <c r="H14" i="17"/>
  <c r="F14" i="17"/>
  <c r="R19" i="15"/>
  <c r="S19" i="15" s="1"/>
  <c r="T19" i="15" s="1"/>
  <c r="U19" i="15" s="1"/>
  <c r="V19" i="15" s="1"/>
  <c r="P20" i="15" s="1"/>
  <c r="S19" i="10"/>
  <c r="AE18" i="13"/>
  <c r="F28" i="16"/>
  <c r="E28" i="13"/>
  <c r="Q28" i="15"/>
  <c r="R28" i="15" s="1"/>
  <c r="S28" i="15" s="1"/>
  <c r="T28" i="15" s="1"/>
  <c r="U28" i="15" s="1"/>
  <c r="V28" i="15" s="1"/>
  <c r="P29" i="15" s="1"/>
  <c r="J15" i="1"/>
  <c r="K15" i="1"/>
  <c r="B16" i="1"/>
  <c r="D15" i="1"/>
  <c r="C15" i="1"/>
  <c r="AD18" i="10"/>
  <c r="AE18" i="10" s="1"/>
  <c r="AF18" i="10" s="1"/>
  <c r="AG18" i="10" s="1"/>
  <c r="AH18" i="10" s="1"/>
  <c r="AB19" i="10" s="1"/>
  <c r="J15" i="17"/>
  <c r="K15" i="17"/>
  <c r="D15" i="17"/>
  <c r="C15" i="17"/>
  <c r="B16" i="17"/>
  <c r="Q27" i="13"/>
  <c r="R27" i="13" s="1"/>
  <c r="S27" i="13" s="1"/>
  <c r="T27" i="13" s="1"/>
  <c r="U27" i="13" s="1"/>
  <c r="V27" i="13" s="1"/>
  <c r="P28" i="13" s="1"/>
  <c r="I19" i="20"/>
  <c r="P20" i="19"/>
  <c r="AB27" i="15"/>
  <c r="I19" i="16"/>
  <c r="I13" i="18"/>
  <c r="I14" i="17" l="1"/>
  <c r="I14" i="18"/>
  <c r="AB27" i="13"/>
  <c r="R29" i="19"/>
  <c r="S29" i="19" s="1"/>
  <c r="T29" i="19" s="1"/>
  <c r="U29" i="19" s="1"/>
  <c r="V29" i="19" s="1"/>
  <c r="P30" i="19" s="1"/>
  <c r="U18" i="20"/>
  <c r="E31" i="15"/>
  <c r="F31" i="15" s="1"/>
  <c r="G31" i="15" s="1"/>
  <c r="H31" i="15" s="1"/>
  <c r="I31" i="15" s="1"/>
  <c r="J31" i="15" s="1"/>
  <c r="D32" i="15" s="1"/>
  <c r="E22" i="19"/>
  <c r="F22" i="19" s="1"/>
  <c r="G22" i="19" s="1"/>
  <c r="H22" i="19" s="1"/>
  <c r="I22" i="19" s="1"/>
  <c r="J22" i="19" s="1"/>
  <c r="J19" i="16"/>
  <c r="AC21" i="16"/>
  <c r="E28" i="10"/>
  <c r="F28" i="10" s="1"/>
  <c r="G28" i="10" s="1"/>
  <c r="H28" i="10" s="1"/>
  <c r="I28" i="10" s="1"/>
  <c r="J28" i="10" s="1"/>
  <c r="D29" i="10" s="1"/>
  <c r="AC27" i="15"/>
  <c r="AD27" i="15" s="1"/>
  <c r="AE27" i="15" s="1"/>
  <c r="AF27" i="15" s="1"/>
  <c r="AG27" i="15" s="1"/>
  <c r="AH27" i="15" s="1"/>
  <c r="AB28" i="15" s="1"/>
  <c r="J19" i="20"/>
  <c r="Q27" i="20"/>
  <c r="R27" i="20" s="1"/>
  <c r="S27" i="20" s="1"/>
  <c r="T27" i="20" s="1"/>
  <c r="U27" i="20" s="1"/>
  <c r="V27" i="20" s="1"/>
  <c r="P28" i="20" s="1"/>
  <c r="D37" i="19"/>
  <c r="Q20" i="19"/>
  <c r="R20" i="19" s="1"/>
  <c r="S20" i="19" s="1"/>
  <c r="T20" i="19" s="1"/>
  <c r="U20" i="19" s="1"/>
  <c r="V20" i="19" s="1"/>
  <c r="P21" i="19" s="1"/>
  <c r="Q28" i="13"/>
  <c r="R28" i="13" s="1"/>
  <c r="S28" i="13" s="1"/>
  <c r="T28" i="13" s="1"/>
  <c r="U28" i="13" s="1"/>
  <c r="V28" i="13" s="1"/>
  <c r="P29" i="13" s="1"/>
  <c r="K16" i="17"/>
  <c r="J16" i="17"/>
  <c r="B17" i="17"/>
  <c r="D16" i="17"/>
  <c r="C16" i="17"/>
  <c r="AF18" i="13"/>
  <c r="R19" i="16"/>
  <c r="R20" i="13"/>
  <c r="AD20" i="20"/>
  <c r="F15" i="17"/>
  <c r="H15" i="17"/>
  <c r="F28" i="13"/>
  <c r="G28" i="13" s="1"/>
  <c r="H28" i="13" s="1"/>
  <c r="I28" i="13" s="1"/>
  <c r="J28" i="13" s="1"/>
  <c r="D29" i="13" s="1"/>
  <c r="Q20" i="15"/>
  <c r="R20" i="15" s="1"/>
  <c r="S20" i="15" s="1"/>
  <c r="T20" i="15" s="1"/>
  <c r="U20" i="15" s="1"/>
  <c r="V20" i="15" s="1"/>
  <c r="P21" i="15" s="1"/>
  <c r="AB27" i="16"/>
  <c r="P27" i="10"/>
  <c r="H15" i="18"/>
  <c r="F15" i="18"/>
  <c r="G28" i="16"/>
  <c r="H28" i="16" s="1"/>
  <c r="I28" i="16" s="1"/>
  <c r="J28" i="16" s="1"/>
  <c r="D29" i="16" s="1"/>
  <c r="T19" i="10"/>
  <c r="U19" i="10" s="1"/>
  <c r="V19" i="10" s="1"/>
  <c r="P20" i="10" s="1"/>
  <c r="AF19" i="15"/>
  <c r="Q29" i="15"/>
  <c r="AC28" i="19"/>
  <c r="AD28" i="19" s="1"/>
  <c r="AE28" i="19" s="1"/>
  <c r="AF28" i="19" s="1"/>
  <c r="AG28" i="19" s="1"/>
  <c r="AH28" i="19" s="1"/>
  <c r="AB29" i="19" s="1"/>
  <c r="I14" i="1"/>
  <c r="AC19" i="10"/>
  <c r="AC27" i="13"/>
  <c r="AD27" i="13" s="1"/>
  <c r="AE27" i="13" s="1"/>
  <c r="AF27" i="13" s="1"/>
  <c r="AG27" i="13" s="1"/>
  <c r="AH27" i="13" s="1"/>
  <c r="AB28" i="13" s="1"/>
  <c r="E19" i="15"/>
  <c r="H15" i="1"/>
  <c r="F15" i="1"/>
  <c r="Q28" i="16"/>
  <c r="R28" i="16" s="1"/>
  <c r="S28" i="16" s="1"/>
  <c r="T28" i="16" s="1"/>
  <c r="U28" i="16" s="1"/>
  <c r="V28" i="16" s="1"/>
  <c r="P29" i="16" s="1"/>
  <c r="K16" i="1"/>
  <c r="J16" i="1"/>
  <c r="D16" i="1"/>
  <c r="B17" i="1"/>
  <c r="C16" i="1"/>
  <c r="F28" i="20"/>
  <c r="K16" i="18"/>
  <c r="J16" i="18"/>
  <c r="D16" i="18"/>
  <c r="C16" i="18"/>
  <c r="B17" i="18"/>
  <c r="G29" i="19"/>
  <c r="AC20" i="19"/>
  <c r="I15" i="18" l="1"/>
  <c r="I15" i="1"/>
  <c r="E32" i="15"/>
  <c r="F32" i="15" s="1"/>
  <c r="G32" i="15" s="1"/>
  <c r="H32" i="15" s="1"/>
  <c r="I32" i="15" s="1"/>
  <c r="J32" i="15" s="1"/>
  <c r="AC28" i="15"/>
  <c r="AB27" i="20"/>
  <c r="Q30" i="19"/>
  <c r="E29" i="13"/>
  <c r="F29" i="13" s="1"/>
  <c r="G29" i="13" s="1"/>
  <c r="H29" i="13" s="1"/>
  <c r="I29" i="13" s="1"/>
  <c r="J29" i="13" s="1"/>
  <c r="D30" i="13" s="1"/>
  <c r="F16" i="17"/>
  <c r="H16" i="17"/>
  <c r="AD20" i="19"/>
  <c r="AE20" i="19" s="1"/>
  <c r="AF20" i="19" s="1"/>
  <c r="AG20" i="19" s="1"/>
  <c r="AH20" i="19" s="1"/>
  <c r="AB21" i="19" s="1"/>
  <c r="K17" i="18"/>
  <c r="J17" i="18"/>
  <c r="D17" i="18"/>
  <c r="C17" i="18"/>
  <c r="B18" i="18"/>
  <c r="Q20" i="10"/>
  <c r="R20" i="10" s="1"/>
  <c r="S20" i="10" s="1"/>
  <c r="T20" i="10" s="1"/>
  <c r="U20" i="10" s="1"/>
  <c r="V20" i="10" s="1"/>
  <c r="P21" i="10" s="1"/>
  <c r="E29" i="16"/>
  <c r="Q29" i="16"/>
  <c r="R29" i="16" s="1"/>
  <c r="S29" i="16" s="1"/>
  <c r="T29" i="16" s="1"/>
  <c r="U29" i="16" s="1"/>
  <c r="V29" i="16" s="1"/>
  <c r="P30" i="16" s="1"/>
  <c r="D20" i="16"/>
  <c r="H16" i="18"/>
  <c r="F16" i="18"/>
  <c r="AD19" i="10"/>
  <c r="AC27" i="16"/>
  <c r="AD27" i="16" s="1"/>
  <c r="AE27" i="16" s="1"/>
  <c r="AF27" i="16" s="1"/>
  <c r="AG27" i="16" s="1"/>
  <c r="AH27" i="16" s="1"/>
  <c r="AB28" i="16" s="1"/>
  <c r="AC28" i="13"/>
  <c r="AD28" i="13" s="1"/>
  <c r="AE28" i="13" s="1"/>
  <c r="AF28" i="13" s="1"/>
  <c r="AG28" i="13" s="1"/>
  <c r="AH28" i="13" s="1"/>
  <c r="AB29" i="13" s="1"/>
  <c r="J17" i="17"/>
  <c r="K17" i="17"/>
  <c r="D17" i="17"/>
  <c r="C17" i="17"/>
  <c r="B18" i="17"/>
  <c r="I15" i="17"/>
  <c r="E37" i="19"/>
  <c r="F37" i="19" s="1"/>
  <c r="G37" i="19" s="1"/>
  <c r="H37" i="19" s="1"/>
  <c r="I37" i="19" s="1"/>
  <c r="J37" i="19" s="1"/>
  <c r="D38" i="19" s="1"/>
  <c r="D20" i="20"/>
  <c r="V18" i="20"/>
  <c r="S20" i="13"/>
  <c r="H29" i="19"/>
  <c r="R29" i="15"/>
  <c r="Q27" i="10"/>
  <c r="R27" i="10" s="1"/>
  <c r="S27" i="10" s="1"/>
  <c r="T27" i="10" s="1"/>
  <c r="U27" i="10" s="1"/>
  <c r="V27" i="10" s="1"/>
  <c r="P28" i="10" s="1"/>
  <c r="Q29" i="13"/>
  <c r="R29" i="13" s="1"/>
  <c r="S29" i="13" s="1"/>
  <c r="T29" i="13" s="1"/>
  <c r="U29" i="13" s="1"/>
  <c r="V29" i="13" s="1"/>
  <c r="P30" i="13" s="1"/>
  <c r="Q28" i="20"/>
  <c r="D37" i="15"/>
  <c r="AG19" i="15"/>
  <c r="Q21" i="15"/>
  <c r="R21" i="15" s="1"/>
  <c r="S21" i="15" s="1"/>
  <c r="T21" i="15" s="1"/>
  <c r="U21" i="15" s="1"/>
  <c r="V21" i="15" s="1"/>
  <c r="P22" i="15" s="1"/>
  <c r="S19" i="16"/>
  <c r="D37" i="13"/>
  <c r="AC29" i="19"/>
  <c r="AD29" i="19" s="1"/>
  <c r="AE29" i="19" s="1"/>
  <c r="AF29" i="19" s="1"/>
  <c r="AG29" i="19" s="1"/>
  <c r="AH29" i="19" s="1"/>
  <c r="AB30" i="19" s="1"/>
  <c r="Q21" i="19"/>
  <c r="R21" i="19" s="1"/>
  <c r="S21" i="19" s="1"/>
  <c r="T21" i="19" s="1"/>
  <c r="U21" i="19" s="1"/>
  <c r="V21" i="19" s="1"/>
  <c r="P22" i="19" s="1"/>
  <c r="E29" i="10"/>
  <c r="K17" i="1"/>
  <c r="J17" i="1"/>
  <c r="B18" i="1"/>
  <c r="C17" i="1"/>
  <c r="D17" i="1"/>
  <c r="F19" i="15"/>
  <c r="G19" i="15" s="1"/>
  <c r="H19" i="15" s="1"/>
  <c r="I19" i="15" s="1"/>
  <c r="J19" i="15" s="1"/>
  <c r="D20" i="15" s="1"/>
  <c r="F16" i="1"/>
  <c r="H16" i="1"/>
  <c r="AE20" i="20"/>
  <c r="AF20" i="20" s="1"/>
  <c r="AG20" i="20" s="1"/>
  <c r="AH20" i="20" s="1"/>
  <c r="AB21" i="20" s="1"/>
  <c r="G28" i="20"/>
  <c r="AG18" i="13"/>
  <c r="AD21" i="16"/>
  <c r="I16" i="18" l="1"/>
  <c r="D37" i="16"/>
  <c r="I16" i="1"/>
  <c r="I16" i="17"/>
  <c r="T20" i="13"/>
  <c r="K18" i="17"/>
  <c r="J18" i="17"/>
  <c r="B19" i="17"/>
  <c r="D18" i="17"/>
  <c r="C18" i="17"/>
  <c r="AC28" i="16"/>
  <c r="Q21" i="10"/>
  <c r="R21" i="10" s="1"/>
  <c r="S21" i="10" s="1"/>
  <c r="T21" i="10" s="1"/>
  <c r="U21" i="10" s="1"/>
  <c r="V21" i="10" s="1"/>
  <c r="P22" i="10" s="1"/>
  <c r="E30" i="13"/>
  <c r="K18" i="18"/>
  <c r="J18" i="18"/>
  <c r="D18" i="18"/>
  <c r="B19" i="18"/>
  <c r="C18" i="18"/>
  <c r="AE21" i="16"/>
  <c r="AF21" i="16" s="1"/>
  <c r="AG21" i="16" s="1"/>
  <c r="AH21" i="16" s="1"/>
  <c r="AB22" i="16" s="1"/>
  <c r="AE19" i="10"/>
  <c r="Q30" i="16"/>
  <c r="H17" i="1"/>
  <c r="F17" i="1"/>
  <c r="AH19" i="15"/>
  <c r="AC21" i="20"/>
  <c r="AD21" i="20" s="1"/>
  <c r="AE21" i="20" s="1"/>
  <c r="AF21" i="20" s="1"/>
  <c r="AG21" i="20" s="1"/>
  <c r="AH21" i="20" s="1"/>
  <c r="AB22" i="20" s="1"/>
  <c r="AC29" i="13"/>
  <c r="AD29" i="13" s="1"/>
  <c r="AE29" i="13" s="1"/>
  <c r="AF29" i="13" s="1"/>
  <c r="AG29" i="13" s="1"/>
  <c r="AH29" i="13" s="1"/>
  <c r="AB30" i="13" s="1"/>
  <c r="F29" i="16"/>
  <c r="H17" i="18"/>
  <c r="F17" i="18"/>
  <c r="R30" i="19"/>
  <c r="AC30" i="19"/>
  <c r="AD30" i="19" s="1"/>
  <c r="AE30" i="19" s="1"/>
  <c r="AF30" i="19" s="1"/>
  <c r="AG30" i="19" s="1"/>
  <c r="AH30" i="19" s="1"/>
  <c r="AB31" i="19" s="1"/>
  <c r="E20" i="15"/>
  <c r="F20" i="15" s="1"/>
  <c r="G20" i="15" s="1"/>
  <c r="H20" i="15" s="1"/>
  <c r="I20" i="15" s="1"/>
  <c r="J20" i="15" s="1"/>
  <c r="D21" i="15" s="1"/>
  <c r="E37" i="13"/>
  <c r="F37" i="13" s="1"/>
  <c r="G37" i="13" s="1"/>
  <c r="H37" i="13" s="1"/>
  <c r="I37" i="13" s="1"/>
  <c r="J37" i="13" s="1"/>
  <c r="D38" i="13" s="1"/>
  <c r="Q22" i="15"/>
  <c r="R22" i="15" s="1"/>
  <c r="S22" i="15" s="1"/>
  <c r="T22" i="15" s="1"/>
  <c r="U22" i="15" s="1"/>
  <c r="V22" i="15" s="1"/>
  <c r="Q30" i="13"/>
  <c r="R30" i="13" s="1"/>
  <c r="S30" i="13" s="1"/>
  <c r="T30" i="13" s="1"/>
  <c r="U30" i="13" s="1"/>
  <c r="V30" i="13" s="1"/>
  <c r="P31" i="13" s="1"/>
  <c r="Q22" i="19"/>
  <c r="R22" i="19" s="1"/>
  <c r="S22" i="19" s="1"/>
  <c r="T22" i="19" s="1"/>
  <c r="U22" i="19" s="1"/>
  <c r="V22" i="19" s="1"/>
  <c r="E37" i="15"/>
  <c r="F37" i="15" s="1"/>
  <c r="G37" i="15" s="1"/>
  <c r="H37" i="15" s="1"/>
  <c r="I37" i="15" s="1"/>
  <c r="J37" i="15" s="1"/>
  <c r="D38" i="15" s="1"/>
  <c r="E20" i="20"/>
  <c r="F20" i="20" s="1"/>
  <c r="G20" i="20" s="1"/>
  <c r="H20" i="20" s="1"/>
  <c r="I20" i="20" s="1"/>
  <c r="J20" i="20" s="1"/>
  <c r="D21" i="20" s="1"/>
  <c r="AH18" i="13"/>
  <c r="AB27" i="10"/>
  <c r="S29" i="15"/>
  <c r="T29" i="15" s="1"/>
  <c r="U29" i="15" s="1"/>
  <c r="V29" i="15" s="1"/>
  <c r="P30" i="15" s="1"/>
  <c r="H28" i="20"/>
  <c r="F17" i="17"/>
  <c r="H17" i="17"/>
  <c r="T19" i="16"/>
  <c r="U19" i="16" s="1"/>
  <c r="V19" i="16" s="1"/>
  <c r="P20" i="16" s="1"/>
  <c r="R28" i="20"/>
  <c r="S28" i="20" s="1"/>
  <c r="T28" i="20" s="1"/>
  <c r="U28" i="20" s="1"/>
  <c r="V28" i="20" s="1"/>
  <c r="P29" i="20" s="1"/>
  <c r="F29" i="10"/>
  <c r="G29" i="10" s="1"/>
  <c r="H29" i="10" s="1"/>
  <c r="I29" i="10" s="1"/>
  <c r="J29" i="10" s="1"/>
  <c r="D30" i="10" s="1"/>
  <c r="P37" i="19"/>
  <c r="E20" i="16"/>
  <c r="F20" i="16" s="1"/>
  <c r="G20" i="16" s="1"/>
  <c r="H20" i="16" s="1"/>
  <c r="I20" i="16" s="1"/>
  <c r="J20" i="16" s="1"/>
  <c r="D21" i="16" s="1"/>
  <c r="AC27" i="20"/>
  <c r="AD27" i="20" s="1"/>
  <c r="AE27" i="20" s="1"/>
  <c r="AF27" i="20" s="1"/>
  <c r="AG27" i="20" s="1"/>
  <c r="AH27" i="20" s="1"/>
  <c r="AB28" i="20" s="1"/>
  <c r="Q28" i="10"/>
  <c r="R28" i="10" s="1"/>
  <c r="S28" i="10" s="1"/>
  <c r="T28" i="10" s="1"/>
  <c r="U28" i="10" s="1"/>
  <c r="V28" i="10" s="1"/>
  <c r="P29" i="10" s="1"/>
  <c r="P19" i="20"/>
  <c r="K18" i="1"/>
  <c r="J18" i="1"/>
  <c r="D18" i="1"/>
  <c r="C18" i="1"/>
  <c r="B19" i="1"/>
  <c r="I29" i="19"/>
  <c r="E38" i="19"/>
  <c r="F38" i="19" s="1"/>
  <c r="G38" i="19" s="1"/>
  <c r="H38" i="19" s="1"/>
  <c r="I38" i="19" s="1"/>
  <c r="J38" i="19" s="1"/>
  <c r="D39" i="19" s="1"/>
  <c r="AC21" i="19"/>
  <c r="AD21" i="19" s="1"/>
  <c r="AE21" i="19" s="1"/>
  <c r="AF21" i="19" s="1"/>
  <c r="AG21" i="19" s="1"/>
  <c r="AH21" i="19" s="1"/>
  <c r="AB22" i="19" s="1"/>
  <c r="E37" i="16"/>
  <c r="F37" i="16" s="1"/>
  <c r="G37" i="16" s="1"/>
  <c r="H37" i="16" s="1"/>
  <c r="I37" i="16" s="1"/>
  <c r="J37" i="16" s="1"/>
  <c r="D38" i="16" s="1"/>
  <c r="AD28" i="15"/>
  <c r="I17" i="18" l="1"/>
  <c r="P37" i="13"/>
  <c r="P37" i="16"/>
  <c r="Q37" i="16" s="1"/>
  <c r="R37" i="16" s="1"/>
  <c r="S37" i="16" s="1"/>
  <c r="T37" i="16" s="1"/>
  <c r="U37" i="16" s="1"/>
  <c r="V37" i="16" s="1"/>
  <c r="P38" i="16" s="1"/>
  <c r="D37" i="20"/>
  <c r="AD28" i="16"/>
  <c r="AE28" i="16" s="1"/>
  <c r="AF28" i="16" s="1"/>
  <c r="AG28" i="16" s="1"/>
  <c r="AH28" i="16" s="1"/>
  <c r="AB29" i="16" s="1"/>
  <c r="F30" i="13"/>
  <c r="U20" i="13"/>
  <c r="V20" i="13" s="1"/>
  <c r="P21" i="13" s="1"/>
  <c r="Q19" i="20"/>
  <c r="R19" i="20" s="1"/>
  <c r="S19" i="20" s="1"/>
  <c r="T19" i="20" s="1"/>
  <c r="U19" i="20" s="1"/>
  <c r="V19" i="20" s="1"/>
  <c r="P20" i="20" s="1"/>
  <c r="Q29" i="10"/>
  <c r="R29" i="10" s="1"/>
  <c r="S29" i="10" s="1"/>
  <c r="T29" i="10" s="1"/>
  <c r="U29" i="10" s="1"/>
  <c r="V29" i="10" s="1"/>
  <c r="P30" i="10" s="1"/>
  <c r="E21" i="16"/>
  <c r="F21" i="16" s="1"/>
  <c r="G21" i="16" s="1"/>
  <c r="H21" i="16" s="1"/>
  <c r="I21" i="16" s="1"/>
  <c r="J21" i="16" s="1"/>
  <c r="D22" i="16" s="1"/>
  <c r="J29" i="19"/>
  <c r="Q37" i="19"/>
  <c r="R37" i="19" s="1"/>
  <c r="S37" i="19" s="1"/>
  <c r="T37" i="19" s="1"/>
  <c r="U37" i="19" s="1"/>
  <c r="V37" i="19" s="1"/>
  <c r="P38" i="19" s="1"/>
  <c r="G29" i="16"/>
  <c r="K19" i="18"/>
  <c r="J19" i="18"/>
  <c r="C19" i="18"/>
  <c r="D19" i="18"/>
  <c r="B20" i="18"/>
  <c r="AE28" i="15"/>
  <c r="AF28" i="15" s="1"/>
  <c r="AG28" i="15" s="1"/>
  <c r="AH28" i="15" s="1"/>
  <c r="AB29" i="15" s="1"/>
  <c r="E39" i="19"/>
  <c r="F39" i="19" s="1"/>
  <c r="G39" i="19" s="1"/>
  <c r="H39" i="19" s="1"/>
  <c r="I39" i="19" s="1"/>
  <c r="J39" i="19" s="1"/>
  <c r="D40" i="19" s="1"/>
  <c r="Q29" i="20"/>
  <c r="Q30" i="15"/>
  <c r="R30" i="15" s="1"/>
  <c r="S30" i="15" s="1"/>
  <c r="T30" i="15" s="1"/>
  <c r="U30" i="15" s="1"/>
  <c r="V30" i="15" s="1"/>
  <c r="P31" i="15" s="1"/>
  <c r="E38" i="13"/>
  <c r="AB20" i="15"/>
  <c r="AC22" i="16"/>
  <c r="AD22" i="16" s="1"/>
  <c r="AE22" i="16" s="1"/>
  <c r="AF22" i="16" s="1"/>
  <c r="AG22" i="16" s="1"/>
  <c r="AH22" i="16" s="1"/>
  <c r="H18" i="18"/>
  <c r="F18" i="18"/>
  <c r="Q22" i="10"/>
  <c r="R22" i="10" s="1"/>
  <c r="S22" i="10" s="1"/>
  <c r="T22" i="10" s="1"/>
  <c r="U22" i="10" s="1"/>
  <c r="V22" i="10" s="1"/>
  <c r="S30" i="19"/>
  <c r="Q20" i="16"/>
  <c r="R20" i="16" s="1"/>
  <c r="S20" i="16" s="1"/>
  <c r="T20" i="16" s="1"/>
  <c r="U20" i="16" s="1"/>
  <c r="V20" i="16" s="1"/>
  <c r="P21" i="16" s="1"/>
  <c r="Q31" i="13"/>
  <c r="R31" i="13" s="1"/>
  <c r="S31" i="13" s="1"/>
  <c r="T31" i="13" s="1"/>
  <c r="U31" i="13" s="1"/>
  <c r="V31" i="13" s="1"/>
  <c r="P32" i="13" s="1"/>
  <c r="E21" i="15"/>
  <c r="F21" i="15" s="1"/>
  <c r="G21" i="15" s="1"/>
  <c r="H21" i="15" s="1"/>
  <c r="I21" i="15" s="1"/>
  <c r="J21" i="15" s="1"/>
  <c r="D22" i="15" s="1"/>
  <c r="AC27" i="10"/>
  <c r="AD27" i="10" s="1"/>
  <c r="AE27" i="10" s="1"/>
  <c r="AF27" i="10" s="1"/>
  <c r="AG27" i="10" s="1"/>
  <c r="AH27" i="10" s="1"/>
  <c r="AB28" i="10" s="1"/>
  <c r="E21" i="20"/>
  <c r="F21" i="20" s="1"/>
  <c r="G21" i="20" s="1"/>
  <c r="H21" i="20" s="1"/>
  <c r="I21" i="20" s="1"/>
  <c r="J21" i="20" s="1"/>
  <c r="D22" i="20" s="1"/>
  <c r="AB19" i="13"/>
  <c r="I17" i="1"/>
  <c r="H18" i="1"/>
  <c r="F18" i="1"/>
  <c r="AC28" i="20"/>
  <c r="I17" i="17"/>
  <c r="AC31" i="19"/>
  <c r="AC30" i="13"/>
  <c r="R30" i="16"/>
  <c r="Q37" i="13"/>
  <c r="R37" i="13" s="1"/>
  <c r="S37" i="13" s="1"/>
  <c r="T37" i="13" s="1"/>
  <c r="U37" i="13" s="1"/>
  <c r="V37" i="13" s="1"/>
  <c r="P38" i="13" s="1"/>
  <c r="AC22" i="20"/>
  <c r="AD22" i="20" s="1"/>
  <c r="AE22" i="20" s="1"/>
  <c r="AF22" i="20" s="1"/>
  <c r="AG22" i="20" s="1"/>
  <c r="AH22" i="20" s="1"/>
  <c r="AF19" i="10"/>
  <c r="AG19" i="10" s="1"/>
  <c r="AH19" i="10" s="1"/>
  <c r="AB20" i="10" s="1"/>
  <c r="K19" i="1"/>
  <c r="J19" i="1"/>
  <c r="B20" i="1"/>
  <c r="D19" i="1"/>
  <c r="C19" i="1"/>
  <c r="F18" i="17"/>
  <c r="H18" i="17"/>
  <c r="E38" i="16"/>
  <c r="E37" i="20"/>
  <c r="F37" i="20" s="1"/>
  <c r="G37" i="20" s="1"/>
  <c r="H37" i="20" s="1"/>
  <c r="I37" i="20" s="1"/>
  <c r="J37" i="20" s="1"/>
  <c r="D38" i="20" s="1"/>
  <c r="E30" i="10"/>
  <c r="F30" i="10" s="1"/>
  <c r="G30" i="10" s="1"/>
  <c r="H30" i="10" s="1"/>
  <c r="I30" i="10" s="1"/>
  <c r="J30" i="10" s="1"/>
  <c r="D31" i="10" s="1"/>
  <c r="P37" i="15"/>
  <c r="AC22" i="19"/>
  <c r="AD22" i="19" s="1"/>
  <c r="AE22" i="19" s="1"/>
  <c r="AF22" i="19" s="1"/>
  <c r="AG22" i="19" s="1"/>
  <c r="AH22" i="19" s="1"/>
  <c r="I28" i="20"/>
  <c r="K19" i="17"/>
  <c r="J19" i="17"/>
  <c r="D19" i="17"/>
  <c r="C19" i="17"/>
  <c r="B20" i="17"/>
  <c r="E38" i="15"/>
  <c r="F38" i="15" s="1"/>
  <c r="G38" i="15" s="1"/>
  <c r="H38" i="15" s="1"/>
  <c r="I38" i="15" s="1"/>
  <c r="J38" i="15" s="1"/>
  <c r="D39" i="15" s="1"/>
  <c r="I18" i="18" l="1"/>
  <c r="I18" i="1"/>
  <c r="D37" i="10"/>
  <c r="P37" i="20"/>
  <c r="Q38" i="16"/>
  <c r="AC20" i="10"/>
  <c r="AD20" i="10" s="1"/>
  <c r="AE20" i="10" s="1"/>
  <c r="AF20" i="10" s="1"/>
  <c r="AG20" i="10" s="1"/>
  <c r="AH20" i="10" s="1"/>
  <c r="AB21" i="10" s="1"/>
  <c r="H29" i="16"/>
  <c r="Q21" i="13"/>
  <c r="R21" i="13" s="1"/>
  <c r="S21" i="13" s="1"/>
  <c r="T21" i="13" s="1"/>
  <c r="U21" i="13" s="1"/>
  <c r="V21" i="13" s="1"/>
  <c r="P22" i="13" s="1"/>
  <c r="E22" i="16"/>
  <c r="F22" i="16" s="1"/>
  <c r="G22" i="16" s="1"/>
  <c r="H22" i="16" s="1"/>
  <c r="I22" i="16" s="1"/>
  <c r="J22" i="16" s="1"/>
  <c r="G30" i="13"/>
  <c r="J20" i="17"/>
  <c r="K20" i="17"/>
  <c r="B21" i="17"/>
  <c r="C20" i="17"/>
  <c r="D20" i="17"/>
  <c r="K20" i="18"/>
  <c r="J20" i="18"/>
  <c r="D20" i="18"/>
  <c r="B21" i="18"/>
  <c r="C20" i="18"/>
  <c r="Q38" i="19"/>
  <c r="R38" i="19" s="1"/>
  <c r="S38" i="19" s="1"/>
  <c r="T38" i="19" s="1"/>
  <c r="U38" i="19" s="1"/>
  <c r="V38" i="19" s="1"/>
  <c r="P39" i="19" s="1"/>
  <c r="S30" i="16"/>
  <c r="AC28" i="10"/>
  <c r="T30" i="19"/>
  <c r="E38" i="20"/>
  <c r="AC20" i="15"/>
  <c r="AD20" i="15" s="1"/>
  <c r="AE20" i="15" s="1"/>
  <c r="AF20" i="15" s="1"/>
  <c r="AG20" i="15" s="1"/>
  <c r="AH20" i="15" s="1"/>
  <c r="AB21" i="15" s="1"/>
  <c r="E40" i="19"/>
  <c r="F19" i="18"/>
  <c r="H19" i="18"/>
  <c r="Q37" i="20"/>
  <c r="R37" i="20" s="1"/>
  <c r="S37" i="20" s="1"/>
  <c r="T37" i="20" s="1"/>
  <c r="U37" i="20" s="1"/>
  <c r="V37" i="20" s="1"/>
  <c r="P38" i="20" s="1"/>
  <c r="AD30" i="13"/>
  <c r="AC19" i="13"/>
  <c r="AD19" i="13" s="1"/>
  <c r="AE19" i="13" s="1"/>
  <c r="AF19" i="13" s="1"/>
  <c r="AG19" i="13" s="1"/>
  <c r="AH19" i="13" s="1"/>
  <c r="AB20" i="13" s="1"/>
  <c r="Q30" i="10"/>
  <c r="R30" i="10" s="1"/>
  <c r="S30" i="10" s="1"/>
  <c r="T30" i="10" s="1"/>
  <c r="U30" i="10" s="1"/>
  <c r="V30" i="10" s="1"/>
  <c r="P31" i="10" s="1"/>
  <c r="AC29" i="16"/>
  <c r="AD29" i="16" s="1"/>
  <c r="AE29" i="16" s="1"/>
  <c r="AF29" i="16" s="1"/>
  <c r="AG29" i="16" s="1"/>
  <c r="AH29" i="16" s="1"/>
  <c r="AB30" i="16" s="1"/>
  <c r="K20" i="1"/>
  <c r="J20" i="1"/>
  <c r="C20" i="1"/>
  <c r="B21" i="1"/>
  <c r="D20" i="1"/>
  <c r="AB37" i="13"/>
  <c r="E39" i="15"/>
  <c r="Q37" i="15"/>
  <c r="R37" i="15" s="1"/>
  <c r="S37" i="15" s="1"/>
  <c r="T37" i="15" s="1"/>
  <c r="U37" i="15" s="1"/>
  <c r="V37" i="15" s="1"/>
  <c r="P38" i="15" s="1"/>
  <c r="F38" i="16"/>
  <c r="E22" i="15"/>
  <c r="F22" i="15" s="1"/>
  <c r="G22" i="15" s="1"/>
  <c r="H22" i="15" s="1"/>
  <c r="I22" i="15" s="1"/>
  <c r="J22" i="15" s="1"/>
  <c r="F38" i="13"/>
  <c r="AB37" i="19"/>
  <c r="E31" i="10"/>
  <c r="F31" i="10" s="1"/>
  <c r="G31" i="10" s="1"/>
  <c r="H31" i="10" s="1"/>
  <c r="I31" i="10" s="1"/>
  <c r="J31" i="10" s="1"/>
  <c r="D32" i="10" s="1"/>
  <c r="Q31" i="15"/>
  <c r="R31" i="15" s="1"/>
  <c r="S31" i="15" s="1"/>
  <c r="T31" i="15" s="1"/>
  <c r="U31" i="15" s="1"/>
  <c r="V31" i="15" s="1"/>
  <c r="P32" i="15" s="1"/>
  <c r="AC29" i="15"/>
  <c r="AD29" i="15" s="1"/>
  <c r="AE29" i="15" s="1"/>
  <c r="AF29" i="15" s="1"/>
  <c r="AG29" i="15" s="1"/>
  <c r="AH29" i="15" s="1"/>
  <c r="AB30" i="15" s="1"/>
  <c r="AB37" i="16"/>
  <c r="E37" i="10"/>
  <c r="F37" i="10" s="1"/>
  <c r="G37" i="10" s="1"/>
  <c r="H37" i="10" s="1"/>
  <c r="I37" i="10" s="1"/>
  <c r="J37" i="10" s="1"/>
  <c r="D38" i="10" s="1"/>
  <c r="Q21" i="16"/>
  <c r="R21" i="16" s="1"/>
  <c r="S21" i="16" s="1"/>
  <c r="T21" i="16" s="1"/>
  <c r="U21" i="16" s="1"/>
  <c r="V21" i="16" s="1"/>
  <c r="P22" i="16" s="1"/>
  <c r="R29" i="20"/>
  <c r="S29" i="20" s="1"/>
  <c r="T29" i="20" s="1"/>
  <c r="U29" i="20" s="1"/>
  <c r="V29" i="20" s="1"/>
  <c r="P30" i="20" s="1"/>
  <c r="J28" i="20"/>
  <c r="AD28" i="20"/>
  <c r="I18" i="17"/>
  <c r="Q38" i="13"/>
  <c r="AD31" i="19"/>
  <c r="AE31" i="19" s="1"/>
  <c r="AF31" i="19" s="1"/>
  <c r="AG31" i="19" s="1"/>
  <c r="AH31" i="19" s="1"/>
  <c r="AB32" i="19" s="1"/>
  <c r="F19" i="17"/>
  <c r="H19" i="17"/>
  <c r="H19" i="1"/>
  <c r="F19" i="1"/>
  <c r="E22" i="20"/>
  <c r="F22" i="20" s="1"/>
  <c r="G22" i="20" s="1"/>
  <c r="H22" i="20" s="1"/>
  <c r="I22" i="20" s="1"/>
  <c r="J22" i="20" s="1"/>
  <c r="Q32" i="13"/>
  <c r="R32" i="13" s="1"/>
  <c r="S32" i="13" s="1"/>
  <c r="T32" i="13" s="1"/>
  <c r="U32" i="13" s="1"/>
  <c r="V32" i="13" s="1"/>
  <c r="Q20" i="20"/>
  <c r="R20" i="20" s="1"/>
  <c r="S20" i="20" s="1"/>
  <c r="T20" i="20" s="1"/>
  <c r="U20" i="20" s="1"/>
  <c r="V20" i="20" s="1"/>
  <c r="P21" i="20" s="1"/>
  <c r="D30" i="19"/>
  <c r="I19" i="1" l="1"/>
  <c r="P37" i="10"/>
  <c r="Q22" i="13"/>
  <c r="R22" i="13" s="1"/>
  <c r="S22" i="13" s="1"/>
  <c r="T22" i="13" s="1"/>
  <c r="U22" i="13" s="1"/>
  <c r="V22" i="13" s="1"/>
  <c r="AC30" i="15"/>
  <c r="AD30" i="15" s="1"/>
  <c r="AE30" i="15" s="1"/>
  <c r="AF30" i="15" s="1"/>
  <c r="AG30" i="15" s="1"/>
  <c r="AH30" i="15" s="1"/>
  <c r="AB31" i="15" s="1"/>
  <c r="J21" i="17"/>
  <c r="K21" i="17"/>
  <c r="D21" i="17"/>
  <c r="C21" i="17"/>
  <c r="B22" i="17"/>
  <c r="R38" i="16"/>
  <c r="I29" i="16"/>
  <c r="J29" i="16" s="1"/>
  <c r="D30" i="16" s="1"/>
  <c r="R38" i="13"/>
  <c r="Q30" i="20"/>
  <c r="Q38" i="20"/>
  <c r="R38" i="20" s="1"/>
  <c r="S38" i="20" s="1"/>
  <c r="T38" i="20" s="1"/>
  <c r="U38" i="20" s="1"/>
  <c r="V38" i="20" s="1"/>
  <c r="P39" i="20" s="1"/>
  <c r="F39" i="15"/>
  <c r="G39" i="15" s="1"/>
  <c r="H39" i="15" s="1"/>
  <c r="I39" i="15" s="1"/>
  <c r="J39" i="15" s="1"/>
  <c r="D40" i="15" s="1"/>
  <c r="Q32" i="15"/>
  <c r="R32" i="15" s="1"/>
  <c r="S32" i="15" s="1"/>
  <c r="T32" i="15" s="1"/>
  <c r="U32" i="15" s="1"/>
  <c r="V32" i="15" s="1"/>
  <c r="G38" i="13"/>
  <c r="K21" i="18"/>
  <c r="J21" i="18"/>
  <c r="D21" i="18"/>
  <c r="B22" i="18"/>
  <c r="C21" i="18"/>
  <c r="Q21" i="20"/>
  <c r="R21" i="20" s="1"/>
  <c r="S21" i="20" s="1"/>
  <c r="T21" i="20" s="1"/>
  <c r="U21" i="20" s="1"/>
  <c r="V21" i="20" s="1"/>
  <c r="P22" i="20" s="1"/>
  <c r="T30" i="16"/>
  <c r="Q37" i="10"/>
  <c r="R37" i="10" s="1"/>
  <c r="S37" i="10" s="1"/>
  <c r="T37" i="10" s="1"/>
  <c r="U37" i="10" s="1"/>
  <c r="V37" i="10" s="1"/>
  <c r="P38" i="10" s="1"/>
  <c r="H30" i="13"/>
  <c r="I30" i="13" s="1"/>
  <c r="J30" i="13" s="1"/>
  <c r="D31" i="13" s="1"/>
  <c r="E38" i="10"/>
  <c r="F38" i="10" s="1"/>
  <c r="G38" i="10" s="1"/>
  <c r="H38" i="10" s="1"/>
  <c r="I38" i="10" s="1"/>
  <c r="J38" i="10" s="1"/>
  <c r="D39" i="10" s="1"/>
  <c r="AB37" i="15"/>
  <c r="AC21" i="15"/>
  <c r="AD21" i="15" s="1"/>
  <c r="AE21" i="15" s="1"/>
  <c r="AF21" i="15" s="1"/>
  <c r="AG21" i="15" s="1"/>
  <c r="AH21" i="15" s="1"/>
  <c r="AB22" i="15" s="1"/>
  <c r="AE28" i="20"/>
  <c r="E32" i="10"/>
  <c r="F32" i="10" s="1"/>
  <c r="G32" i="10" s="1"/>
  <c r="H32" i="10" s="1"/>
  <c r="I32" i="10" s="1"/>
  <c r="J32" i="10" s="1"/>
  <c r="AC20" i="13"/>
  <c r="AD20" i="13" s="1"/>
  <c r="AE20" i="13" s="1"/>
  <c r="AF20" i="13" s="1"/>
  <c r="AG20" i="13" s="1"/>
  <c r="AH20" i="13" s="1"/>
  <c r="AB21" i="13" s="1"/>
  <c r="AC21" i="10"/>
  <c r="AD21" i="10" s="1"/>
  <c r="AE21" i="10" s="1"/>
  <c r="AF21" i="10" s="1"/>
  <c r="AG21" i="10" s="1"/>
  <c r="AH21" i="10" s="1"/>
  <c r="AB22" i="10" s="1"/>
  <c r="AB37" i="20"/>
  <c r="AC30" i="16"/>
  <c r="AD30" i="16" s="1"/>
  <c r="AE30" i="16" s="1"/>
  <c r="AF30" i="16" s="1"/>
  <c r="AG30" i="16" s="1"/>
  <c r="AH30" i="16" s="1"/>
  <c r="AB31" i="16" s="1"/>
  <c r="AE30" i="13"/>
  <c r="AF30" i="13" s="1"/>
  <c r="AG30" i="13" s="1"/>
  <c r="AH30" i="13" s="1"/>
  <c r="AB31" i="13" s="1"/>
  <c r="H20" i="17"/>
  <c r="F20" i="17"/>
  <c r="E30" i="19"/>
  <c r="F30" i="19" s="1"/>
  <c r="G30" i="19" s="1"/>
  <c r="H30" i="19" s="1"/>
  <c r="I30" i="19" s="1"/>
  <c r="J30" i="19" s="1"/>
  <c r="D31" i="19" s="1"/>
  <c r="G38" i="16"/>
  <c r="AC37" i="13"/>
  <c r="AD37" i="13" s="1"/>
  <c r="AE37" i="13" s="1"/>
  <c r="AF37" i="13" s="1"/>
  <c r="AG37" i="13" s="1"/>
  <c r="AH37" i="13" s="1"/>
  <c r="AB38" i="13" s="1"/>
  <c r="Q38" i="15"/>
  <c r="R38" i="15" s="1"/>
  <c r="S38" i="15" s="1"/>
  <c r="T38" i="15" s="1"/>
  <c r="U38" i="15" s="1"/>
  <c r="V38" i="15" s="1"/>
  <c r="P39" i="15" s="1"/>
  <c r="Q31" i="10"/>
  <c r="R31" i="10" s="1"/>
  <c r="S31" i="10" s="1"/>
  <c r="T31" i="10" s="1"/>
  <c r="U31" i="10" s="1"/>
  <c r="V31" i="10" s="1"/>
  <c r="P32" i="10" s="1"/>
  <c r="F40" i="19"/>
  <c r="F38" i="20"/>
  <c r="Q22" i="16"/>
  <c r="R22" i="16" s="1"/>
  <c r="S22" i="16" s="1"/>
  <c r="T22" i="16" s="1"/>
  <c r="U22" i="16" s="1"/>
  <c r="V22" i="16" s="1"/>
  <c r="H20" i="18"/>
  <c r="F20" i="18"/>
  <c r="H20" i="1"/>
  <c r="F20" i="1"/>
  <c r="I19" i="17"/>
  <c r="K21" i="1"/>
  <c r="J21" i="1"/>
  <c r="C21" i="1"/>
  <c r="B22" i="1"/>
  <c r="D21" i="1"/>
  <c r="U30" i="19"/>
  <c r="Q39" i="19"/>
  <c r="AC37" i="16"/>
  <c r="AD37" i="16" s="1"/>
  <c r="AE37" i="16" s="1"/>
  <c r="AF37" i="16" s="1"/>
  <c r="AG37" i="16" s="1"/>
  <c r="AH37" i="16" s="1"/>
  <c r="AB38" i="16" s="1"/>
  <c r="AC32" i="19"/>
  <c r="AD32" i="19" s="1"/>
  <c r="AE32" i="19" s="1"/>
  <c r="AF32" i="19" s="1"/>
  <c r="AG32" i="19" s="1"/>
  <c r="AH32" i="19" s="1"/>
  <c r="D29" i="20"/>
  <c r="AC37" i="19"/>
  <c r="AD37" i="19" s="1"/>
  <c r="AE37" i="19" s="1"/>
  <c r="AF37" i="19" s="1"/>
  <c r="AG37" i="19" s="1"/>
  <c r="AH37" i="19" s="1"/>
  <c r="AB38" i="19" s="1"/>
  <c r="I19" i="18"/>
  <c r="AD28" i="10"/>
  <c r="I20" i="18" l="1"/>
  <c r="D47" i="16"/>
  <c r="E47" i="16" s="1"/>
  <c r="F47" i="16" s="1"/>
  <c r="G47" i="16" s="1"/>
  <c r="H47" i="16" s="1"/>
  <c r="I47" i="16" s="1"/>
  <c r="J47" i="16" s="1"/>
  <c r="D48" i="16" s="1"/>
  <c r="I20" i="1"/>
  <c r="R30" i="20"/>
  <c r="AC31" i="15"/>
  <c r="AD31" i="15" s="1"/>
  <c r="AE31" i="15" s="1"/>
  <c r="AF31" i="15" s="1"/>
  <c r="AG31" i="15" s="1"/>
  <c r="AH31" i="15" s="1"/>
  <c r="AB32" i="15" s="1"/>
  <c r="S38" i="13"/>
  <c r="AC22" i="10"/>
  <c r="AD22" i="10" s="1"/>
  <c r="AE22" i="10" s="1"/>
  <c r="AF22" i="10" s="1"/>
  <c r="AG22" i="10" s="1"/>
  <c r="AH22" i="10" s="1"/>
  <c r="AC31" i="16"/>
  <c r="AD31" i="16" s="1"/>
  <c r="AE31" i="16" s="1"/>
  <c r="AF31" i="16" s="1"/>
  <c r="AG31" i="16" s="1"/>
  <c r="AH31" i="16" s="1"/>
  <c r="AB32" i="16" s="1"/>
  <c r="K22" i="17"/>
  <c r="J22" i="17"/>
  <c r="B23" i="17"/>
  <c r="D22" i="17"/>
  <c r="C22" i="17"/>
  <c r="AB37" i="10"/>
  <c r="AC21" i="13"/>
  <c r="AD21" i="13" s="1"/>
  <c r="AE21" i="13" s="1"/>
  <c r="AF21" i="13" s="1"/>
  <c r="AG21" i="13" s="1"/>
  <c r="AH21" i="13" s="1"/>
  <c r="AB22" i="13" s="1"/>
  <c r="J22" i="18"/>
  <c r="K22" i="18"/>
  <c r="D22" i="18"/>
  <c r="C22" i="18"/>
  <c r="B23" i="18"/>
  <c r="E40" i="15"/>
  <c r="K22" i="1"/>
  <c r="J22" i="1"/>
  <c r="B23" i="1"/>
  <c r="D22" i="1"/>
  <c r="C22" i="1"/>
  <c r="F21" i="18"/>
  <c r="H21" i="18"/>
  <c r="R39" i="19"/>
  <c r="AC37" i="15"/>
  <c r="AD37" i="15" s="1"/>
  <c r="AE37" i="15" s="1"/>
  <c r="AF37" i="15" s="1"/>
  <c r="AG37" i="15" s="1"/>
  <c r="AH37" i="15" s="1"/>
  <c r="AB38" i="15" s="1"/>
  <c r="E30" i="16"/>
  <c r="F30" i="16" s="1"/>
  <c r="G30" i="16" s="1"/>
  <c r="H30" i="16" s="1"/>
  <c r="I30" i="16" s="1"/>
  <c r="J30" i="16" s="1"/>
  <c r="D31" i="16" s="1"/>
  <c r="E29" i="20"/>
  <c r="F29" i="20" s="1"/>
  <c r="G29" i="20" s="1"/>
  <c r="H29" i="20" s="1"/>
  <c r="I29" i="20" s="1"/>
  <c r="J29" i="20" s="1"/>
  <c r="D30" i="20" s="1"/>
  <c r="Q39" i="15"/>
  <c r="F21" i="17"/>
  <c r="H21" i="17"/>
  <c r="Q39" i="20"/>
  <c r="R39" i="20" s="1"/>
  <c r="S39" i="20" s="1"/>
  <c r="T39" i="20" s="1"/>
  <c r="U39" i="20" s="1"/>
  <c r="V39" i="20" s="1"/>
  <c r="P40" i="20" s="1"/>
  <c r="S38" i="16"/>
  <c r="T38" i="16" s="1"/>
  <c r="U38" i="16" s="1"/>
  <c r="V38" i="16" s="1"/>
  <c r="P39" i="16" s="1"/>
  <c r="AC38" i="19"/>
  <c r="AD38" i="19" s="1"/>
  <c r="AE38" i="19" s="1"/>
  <c r="AF38" i="19" s="1"/>
  <c r="AG38" i="19" s="1"/>
  <c r="AH38" i="19" s="1"/>
  <c r="AB39" i="19" s="1"/>
  <c r="AC38" i="16"/>
  <c r="AD38" i="16" s="1"/>
  <c r="AE38" i="16" s="1"/>
  <c r="AF38" i="16" s="1"/>
  <c r="AG38" i="16" s="1"/>
  <c r="AH38" i="16" s="1"/>
  <c r="AB39" i="16" s="1"/>
  <c r="AC22" i="15"/>
  <c r="AD22" i="15" s="1"/>
  <c r="AE22" i="15" s="1"/>
  <c r="AF22" i="15" s="1"/>
  <c r="AG22" i="15" s="1"/>
  <c r="AH22" i="15" s="1"/>
  <c r="E31" i="13"/>
  <c r="F31" i="13" s="1"/>
  <c r="G31" i="13" s="1"/>
  <c r="H31" i="13" s="1"/>
  <c r="I31" i="13" s="1"/>
  <c r="J31" i="13" s="1"/>
  <c r="D32" i="13" s="1"/>
  <c r="U30" i="16"/>
  <c r="V30" i="16" s="1"/>
  <c r="P31" i="16" s="1"/>
  <c r="Q38" i="10"/>
  <c r="R38" i="10" s="1"/>
  <c r="S38" i="10" s="1"/>
  <c r="T38" i="10" s="1"/>
  <c r="U38" i="10" s="1"/>
  <c r="V38" i="10" s="1"/>
  <c r="P39" i="10" s="1"/>
  <c r="Q22" i="20"/>
  <c r="R22" i="20" s="1"/>
  <c r="S22" i="20" s="1"/>
  <c r="T22" i="20" s="1"/>
  <c r="U22" i="20" s="1"/>
  <c r="V22" i="20" s="1"/>
  <c r="AC38" i="13"/>
  <c r="AD38" i="13" s="1"/>
  <c r="AE38" i="13" s="1"/>
  <c r="AF38" i="13" s="1"/>
  <c r="AG38" i="13" s="1"/>
  <c r="AH38" i="13" s="1"/>
  <c r="AB39" i="13" s="1"/>
  <c r="G38" i="20"/>
  <c r="AE28" i="10"/>
  <c r="G40" i="19"/>
  <c r="D47" i="13"/>
  <c r="AC31" i="13"/>
  <c r="AD31" i="13" s="1"/>
  <c r="AE31" i="13" s="1"/>
  <c r="AF31" i="13" s="1"/>
  <c r="AG31" i="13" s="1"/>
  <c r="AH31" i="13" s="1"/>
  <c r="AB32" i="13" s="1"/>
  <c r="D47" i="19"/>
  <c r="AF28" i="20"/>
  <c r="H21" i="1"/>
  <c r="F21" i="1"/>
  <c r="Q32" i="10"/>
  <c r="R32" i="10" s="1"/>
  <c r="S32" i="10" s="1"/>
  <c r="T32" i="10" s="1"/>
  <c r="U32" i="10" s="1"/>
  <c r="V32" i="10" s="1"/>
  <c r="H38" i="16"/>
  <c r="E31" i="19"/>
  <c r="F31" i="19" s="1"/>
  <c r="G31" i="19" s="1"/>
  <c r="H31" i="19" s="1"/>
  <c r="I31" i="19" s="1"/>
  <c r="J31" i="19" s="1"/>
  <c r="D32" i="19" s="1"/>
  <c r="V30" i="19"/>
  <c r="AC37" i="20"/>
  <c r="AD37" i="20" s="1"/>
  <c r="AE37" i="20" s="1"/>
  <c r="AF37" i="20" s="1"/>
  <c r="AG37" i="20" s="1"/>
  <c r="AH37" i="20" s="1"/>
  <c r="AB38" i="20" s="1"/>
  <c r="E39" i="10"/>
  <c r="H38" i="13"/>
  <c r="I20" i="17"/>
  <c r="I21" i="1" l="1"/>
  <c r="P47" i="16"/>
  <c r="Q47" i="16" s="1"/>
  <c r="I38" i="13"/>
  <c r="I21" i="18"/>
  <c r="AC37" i="10"/>
  <c r="AD37" i="10" s="1"/>
  <c r="AE37" i="10" s="1"/>
  <c r="AF37" i="10" s="1"/>
  <c r="AG37" i="10" s="1"/>
  <c r="AH37" i="10" s="1"/>
  <c r="AB38" i="10" s="1"/>
  <c r="T38" i="13"/>
  <c r="I38" i="16"/>
  <c r="Q39" i="10"/>
  <c r="R39" i="10" s="1"/>
  <c r="S39" i="10" s="1"/>
  <c r="T39" i="10" s="1"/>
  <c r="U39" i="10" s="1"/>
  <c r="V39" i="10" s="1"/>
  <c r="P40" i="10" s="1"/>
  <c r="AC39" i="19"/>
  <c r="AD39" i="19" s="1"/>
  <c r="AE39" i="19" s="1"/>
  <c r="AF39" i="19" s="1"/>
  <c r="AG39" i="19" s="1"/>
  <c r="AH39" i="19" s="1"/>
  <c r="AB40" i="19" s="1"/>
  <c r="I21" i="17"/>
  <c r="R39" i="15"/>
  <c r="S39" i="15" s="1"/>
  <c r="T39" i="15" s="1"/>
  <c r="U39" i="15" s="1"/>
  <c r="V39" i="15" s="1"/>
  <c r="P40" i="15" s="1"/>
  <c r="F40" i="15"/>
  <c r="G40" i="15" s="1"/>
  <c r="H40" i="15" s="1"/>
  <c r="I40" i="15" s="1"/>
  <c r="J40" i="15" s="1"/>
  <c r="D41" i="15" s="1"/>
  <c r="AC32" i="13"/>
  <c r="AD32" i="13" s="1"/>
  <c r="AE32" i="13" s="1"/>
  <c r="AF32" i="13" s="1"/>
  <c r="AG32" i="13" s="1"/>
  <c r="AH32" i="13" s="1"/>
  <c r="H38" i="20"/>
  <c r="AC32" i="16"/>
  <c r="AD32" i="16" s="1"/>
  <c r="AE32" i="16" s="1"/>
  <c r="AF32" i="16" s="1"/>
  <c r="AG32" i="16" s="1"/>
  <c r="AH32" i="16" s="1"/>
  <c r="AC39" i="13"/>
  <c r="E31" i="16"/>
  <c r="F31" i="16" s="1"/>
  <c r="G31" i="16" s="1"/>
  <c r="H31" i="16" s="1"/>
  <c r="I31" i="16" s="1"/>
  <c r="J31" i="16" s="1"/>
  <c r="D32" i="16" s="1"/>
  <c r="AC32" i="15"/>
  <c r="AD32" i="15" s="1"/>
  <c r="AE32" i="15" s="1"/>
  <c r="AF32" i="15" s="1"/>
  <c r="AG32" i="15" s="1"/>
  <c r="AH32" i="15" s="1"/>
  <c r="J23" i="1"/>
  <c r="K23" i="1"/>
  <c r="B24" i="1"/>
  <c r="C23" i="1"/>
  <c r="D23" i="1"/>
  <c r="F22" i="18"/>
  <c r="H22" i="18"/>
  <c r="Q31" i="16"/>
  <c r="R31" i="16" s="1"/>
  <c r="S31" i="16" s="1"/>
  <c r="T31" i="16" s="1"/>
  <c r="U31" i="16" s="1"/>
  <c r="V31" i="16" s="1"/>
  <c r="P32" i="16" s="1"/>
  <c r="Q39" i="16"/>
  <c r="R39" i="16" s="1"/>
  <c r="S39" i="16" s="1"/>
  <c r="T39" i="16" s="1"/>
  <c r="U39" i="16" s="1"/>
  <c r="V39" i="16" s="1"/>
  <c r="P40" i="16" s="1"/>
  <c r="S30" i="20"/>
  <c r="E47" i="19"/>
  <c r="F47" i="19" s="1"/>
  <c r="G47" i="19" s="1"/>
  <c r="H47" i="19" s="1"/>
  <c r="I47" i="19" s="1"/>
  <c r="J47" i="19" s="1"/>
  <c r="D48" i="19" s="1"/>
  <c r="AC39" i="16"/>
  <c r="AD39" i="16" s="1"/>
  <c r="AE39" i="16" s="1"/>
  <c r="AF39" i="16" s="1"/>
  <c r="AG39" i="16" s="1"/>
  <c r="AH39" i="16" s="1"/>
  <c r="AB40" i="16" s="1"/>
  <c r="E47" i="13"/>
  <c r="F47" i="13" s="1"/>
  <c r="G47" i="13" s="1"/>
  <c r="H47" i="13" s="1"/>
  <c r="I47" i="13" s="1"/>
  <c r="J47" i="13" s="1"/>
  <c r="D48" i="13" s="1"/>
  <c r="F22" i="1"/>
  <c r="H22" i="1"/>
  <c r="F39" i="10"/>
  <c r="E32" i="19"/>
  <c r="F32" i="19" s="1"/>
  <c r="G32" i="19" s="1"/>
  <c r="H32" i="19" s="1"/>
  <c r="I32" i="19" s="1"/>
  <c r="J32" i="19" s="1"/>
  <c r="H40" i="19"/>
  <c r="P31" i="19"/>
  <c r="Q40" i="20"/>
  <c r="R40" i="20" s="1"/>
  <c r="S40" i="20" s="1"/>
  <c r="T40" i="20" s="1"/>
  <c r="U40" i="20" s="1"/>
  <c r="V40" i="20" s="1"/>
  <c r="P41" i="20" s="1"/>
  <c r="K23" i="18"/>
  <c r="J23" i="18"/>
  <c r="C23" i="18"/>
  <c r="B24" i="18"/>
  <c r="D23" i="18"/>
  <c r="S39" i="19"/>
  <c r="AC38" i="20"/>
  <c r="E32" i="13"/>
  <c r="F32" i="13" s="1"/>
  <c r="G32" i="13" s="1"/>
  <c r="H32" i="13" s="1"/>
  <c r="I32" i="13" s="1"/>
  <c r="J32" i="13" s="1"/>
  <c r="E48" i="16"/>
  <c r="D47" i="15"/>
  <c r="F22" i="17"/>
  <c r="H22" i="17"/>
  <c r="D47" i="20"/>
  <c r="AG28" i="20"/>
  <c r="AF28" i="10"/>
  <c r="E30" i="20"/>
  <c r="F30" i="20" s="1"/>
  <c r="G30" i="20" s="1"/>
  <c r="H30" i="20" s="1"/>
  <c r="I30" i="20" s="1"/>
  <c r="J30" i="20" s="1"/>
  <c r="D31" i="20" s="1"/>
  <c r="AC22" i="13"/>
  <c r="AD22" i="13" s="1"/>
  <c r="AE22" i="13" s="1"/>
  <c r="AF22" i="13" s="1"/>
  <c r="AG22" i="13" s="1"/>
  <c r="AH22" i="13" s="1"/>
  <c r="K23" i="17"/>
  <c r="J23" i="17"/>
  <c r="D23" i="17"/>
  <c r="C23" i="17"/>
  <c r="B24" i="17"/>
  <c r="AC38" i="15"/>
  <c r="AD38" i="15" s="1"/>
  <c r="AE38" i="15" s="1"/>
  <c r="AF38" i="15" s="1"/>
  <c r="AG38" i="15" s="1"/>
  <c r="AH38" i="15" s="1"/>
  <c r="AB39" i="15" s="1"/>
  <c r="R47" i="16" l="1"/>
  <c r="S47" i="16" s="1"/>
  <c r="T47" i="16" s="1"/>
  <c r="U47" i="16" s="1"/>
  <c r="V47" i="16" s="1"/>
  <c r="P48" i="16" s="1"/>
  <c r="AB47" i="16"/>
  <c r="AC47" i="16" s="1"/>
  <c r="AD47" i="16" s="1"/>
  <c r="AE47" i="16" s="1"/>
  <c r="AF47" i="16" s="1"/>
  <c r="AG47" i="16" s="1"/>
  <c r="AH47" i="16" s="1"/>
  <c r="AB48" i="16" s="1"/>
  <c r="P47" i="13"/>
  <c r="AC38" i="10"/>
  <c r="AD38" i="10" s="1"/>
  <c r="AE38" i="10" s="1"/>
  <c r="AF38" i="10" s="1"/>
  <c r="AG38" i="10" s="1"/>
  <c r="AH38" i="10" s="1"/>
  <c r="AB39" i="10" s="1"/>
  <c r="H23" i="1"/>
  <c r="F23" i="1"/>
  <c r="AH28" i="20"/>
  <c r="Q31" i="19"/>
  <c r="R31" i="19" s="1"/>
  <c r="S31" i="19" s="1"/>
  <c r="T31" i="19" s="1"/>
  <c r="U31" i="19" s="1"/>
  <c r="V31" i="19" s="1"/>
  <c r="P32" i="19" s="1"/>
  <c r="I22" i="1"/>
  <c r="E48" i="19"/>
  <c r="AD39" i="13"/>
  <c r="K24" i="17"/>
  <c r="J24" i="17"/>
  <c r="B25" i="17"/>
  <c r="D24" i="17"/>
  <c r="C24" i="17"/>
  <c r="E47" i="20"/>
  <c r="F47" i="20" s="1"/>
  <c r="G47" i="20" s="1"/>
  <c r="H47" i="20" s="1"/>
  <c r="I47" i="20" s="1"/>
  <c r="J47" i="20" s="1"/>
  <c r="D48" i="20" s="1"/>
  <c r="T39" i="19"/>
  <c r="E48" i="13"/>
  <c r="J24" i="1"/>
  <c r="K24" i="1"/>
  <c r="C24" i="1"/>
  <c r="D24" i="1"/>
  <c r="B25" i="1"/>
  <c r="E41" i="15"/>
  <c r="E31" i="20"/>
  <c r="F31" i="20" s="1"/>
  <c r="G31" i="20" s="1"/>
  <c r="H31" i="20" s="1"/>
  <c r="I31" i="20" s="1"/>
  <c r="J31" i="20" s="1"/>
  <c r="D32" i="20" s="1"/>
  <c r="F48" i="16"/>
  <c r="T30" i="20"/>
  <c r="I22" i="18"/>
  <c r="J38" i="16"/>
  <c r="AG28" i="10"/>
  <c r="AH28" i="10" s="1"/>
  <c r="AB29" i="10" s="1"/>
  <c r="G39" i="10"/>
  <c r="E47" i="15"/>
  <c r="F47" i="15" s="1"/>
  <c r="G47" i="15" s="1"/>
  <c r="H47" i="15" s="1"/>
  <c r="I47" i="15" s="1"/>
  <c r="J47" i="15" s="1"/>
  <c r="D48" i="15" s="1"/>
  <c r="Q40" i="10"/>
  <c r="R40" i="10" s="1"/>
  <c r="S40" i="10" s="1"/>
  <c r="T40" i="10" s="1"/>
  <c r="U40" i="10" s="1"/>
  <c r="V40" i="10" s="1"/>
  <c r="P41" i="10" s="1"/>
  <c r="Q32" i="16"/>
  <c r="R32" i="16" s="1"/>
  <c r="S32" i="16" s="1"/>
  <c r="T32" i="16" s="1"/>
  <c r="U32" i="16" s="1"/>
  <c r="V32" i="16" s="1"/>
  <c r="F23" i="17"/>
  <c r="H23" i="17"/>
  <c r="Q41" i="20"/>
  <c r="R41" i="20" s="1"/>
  <c r="S41" i="20" s="1"/>
  <c r="T41" i="20" s="1"/>
  <c r="U41" i="20" s="1"/>
  <c r="V41" i="20" s="1"/>
  <c r="P42" i="20" s="1"/>
  <c r="I38" i="20"/>
  <c r="J38" i="20" s="1"/>
  <c r="Q40" i="15"/>
  <c r="R40" i="15" s="1"/>
  <c r="S40" i="15" s="1"/>
  <c r="T40" i="15" s="1"/>
  <c r="U40" i="15" s="1"/>
  <c r="V40" i="15" s="1"/>
  <c r="P41" i="15" s="1"/>
  <c r="J38" i="13"/>
  <c r="AC39" i="15"/>
  <c r="I22" i="17"/>
  <c r="I40" i="19"/>
  <c r="J40" i="19" s="1"/>
  <c r="Q47" i="13"/>
  <c r="R47" i="13" s="1"/>
  <c r="S47" i="13" s="1"/>
  <c r="T47" i="13" s="1"/>
  <c r="U47" i="13" s="1"/>
  <c r="V47" i="13" s="1"/>
  <c r="P48" i="13" s="1"/>
  <c r="U38" i="13"/>
  <c r="H23" i="18"/>
  <c r="F23" i="18"/>
  <c r="E32" i="16"/>
  <c r="F32" i="16" s="1"/>
  <c r="G32" i="16" s="1"/>
  <c r="H32" i="16" s="1"/>
  <c r="I32" i="16" s="1"/>
  <c r="J32" i="16" s="1"/>
  <c r="D47" i="10"/>
  <c r="AD38" i="20"/>
  <c r="J24" i="18"/>
  <c r="K24" i="18"/>
  <c r="D24" i="18"/>
  <c r="B25" i="18"/>
  <c r="C24" i="18"/>
  <c r="Q48" i="16"/>
  <c r="AC40" i="16"/>
  <c r="AD40" i="16" s="1"/>
  <c r="AE40" i="16" s="1"/>
  <c r="AF40" i="16" s="1"/>
  <c r="AG40" i="16" s="1"/>
  <c r="AH40" i="16" s="1"/>
  <c r="AB41" i="16" s="1"/>
  <c r="Q40" i="16"/>
  <c r="R40" i="16" s="1"/>
  <c r="S40" i="16" s="1"/>
  <c r="T40" i="16" s="1"/>
  <c r="U40" i="16" s="1"/>
  <c r="V40" i="16" s="1"/>
  <c r="P41" i="16" s="1"/>
  <c r="AC40" i="19"/>
  <c r="P47" i="19"/>
  <c r="I23" i="1" l="1"/>
  <c r="I23" i="18"/>
  <c r="P47" i="15"/>
  <c r="P47" i="20"/>
  <c r="Q47" i="20" s="1"/>
  <c r="F48" i="19"/>
  <c r="G48" i="19" s="1"/>
  <c r="H48" i="19" s="1"/>
  <c r="I48" i="19" s="1"/>
  <c r="J48" i="19" s="1"/>
  <c r="D49" i="19" s="1"/>
  <c r="E47" i="10"/>
  <c r="F47" i="10" s="1"/>
  <c r="G47" i="10" s="1"/>
  <c r="H47" i="10" s="1"/>
  <c r="I47" i="10" s="1"/>
  <c r="J47" i="10" s="1"/>
  <c r="D48" i="10" s="1"/>
  <c r="Q48" i="13"/>
  <c r="R48" i="13" s="1"/>
  <c r="S48" i="13" s="1"/>
  <c r="T48" i="13" s="1"/>
  <c r="U48" i="13" s="1"/>
  <c r="V48" i="13" s="1"/>
  <c r="P49" i="13" s="1"/>
  <c r="Q47" i="19"/>
  <c r="R47" i="19" s="1"/>
  <c r="S47" i="19" s="1"/>
  <c r="T47" i="19" s="1"/>
  <c r="U47" i="19" s="1"/>
  <c r="V47" i="19" s="1"/>
  <c r="P48" i="19" s="1"/>
  <c r="AC41" i="16"/>
  <c r="AD39" i="15"/>
  <c r="D39" i="16"/>
  <c r="J25" i="1"/>
  <c r="K25" i="1"/>
  <c r="D25" i="1"/>
  <c r="C25" i="1"/>
  <c r="B26" i="1"/>
  <c r="AD40" i="19"/>
  <c r="F41" i="15"/>
  <c r="H24" i="1"/>
  <c r="F24" i="1"/>
  <c r="E48" i="20"/>
  <c r="AC39" i="10"/>
  <c r="AD39" i="10" s="1"/>
  <c r="AE39" i="10" s="1"/>
  <c r="AF39" i="10" s="1"/>
  <c r="AG39" i="10" s="1"/>
  <c r="AH39" i="10" s="1"/>
  <c r="AB40" i="10" s="1"/>
  <c r="Q47" i="15"/>
  <c r="R47" i="15" s="1"/>
  <c r="S47" i="15" s="1"/>
  <c r="T47" i="15" s="1"/>
  <c r="U47" i="15" s="1"/>
  <c r="V47" i="15" s="1"/>
  <c r="P48" i="15" s="1"/>
  <c r="AB47" i="15"/>
  <c r="Q32" i="19"/>
  <c r="R32" i="19" s="1"/>
  <c r="S32" i="19" s="1"/>
  <c r="T32" i="19" s="1"/>
  <c r="U32" i="19" s="1"/>
  <c r="V32" i="19" s="1"/>
  <c r="F24" i="17"/>
  <c r="H24" i="17"/>
  <c r="K25" i="18"/>
  <c r="J25" i="18"/>
  <c r="B26" i="18"/>
  <c r="C25" i="18"/>
  <c r="D25" i="18"/>
  <c r="R48" i="16"/>
  <c r="H24" i="18"/>
  <c r="F24" i="18"/>
  <c r="I23" i="17"/>
  <c r="D39" i="13"/>
  <c r="G48" i="16"/>
  <c r="V38" i="13"/>
  <c r="Q41" i="16"/>
  <c r="AE38" i="20"/>
  <c r="Q41" i="15"/>
  <c r="H39" i="10"/>
  <c r="F48" i="13"/>
  <c r="K25" i="17"/>
  <c r="J25" i="17"/>
  <c r="D25" i="17"/>
  <c r="C25" i="17"/>
  <c r="B26" i="17"/>
  <c r="AB29" i="20"/>
  <c r="AC48" i="16"/>
  <c r="D41" i="19"/>
  <c r="D39" i="20"/>
  <c r="Q41" i="10"/>
  <c r="R41" i="10" s="1"/>
  <c r="S41" i="10" s="1"/>
  <c r="T41" i="10" s="1"/>
  <c r="U41" i="10" s="1"/>
  <c r="V41" i="10" s="1"/>
  <c r="P42" i="10" s="1"/>
  <c r="U30" i="20"/>
  <c r="V30" i="20" s="1"/>
  <c r="P31" i="20" s="1"/>
  <c r="E32" i="20"/>
  <c r="E48" i="15"/>
  <c r="AC29" i="10"/>
  <c r="AB47" i="13"/>
  <c r="Q42" i="20"/>
  <c r="U39" i="19"/>
  <c r="AE39" i="13"/>
  <c r="I24" i="1" l="1"/>
  <c r="AB47" i="19"/>
  <c r="AC47" i="19" s="1"/>
  <c r="AD47" i="19" s="1"/>
  <c r="AE47" i="19" s="1"/>
  <c r="AF47" i="19" s="1"/>
  <c r="AG47" i="19" s="1"/>
  <c r="AH47" i="19" s="1"/>
  <c r="AB48" i="19" s="1"/>
  <c r="R47" i="20"/>
  <c r="S47" i="20" s="1"/>
  <c r="T47" i="20" s="1"/>
  <c r="U47" i="20" s="1"/>
  <c r="V47" i="20" s="1"/>
  <c r="P48" i="20" s="1"/>
  <c r="P47" i="10"/>
  <c r="F48" i="20"/>
  <c r="G48" i="20" s="1"/>
  <c r="H48" i="20" s="1"/>
  <c r="I48" i="20" s="1"/>
  <c r="J48" i="20" s="1"/>
  <c r="D49" i="20" s="1"/>
  <c r="AD29" i="10"/>
  <c r="AE29" i="10" s="1"/>
  <c r="AF29" i="10" s="1"/>
  <c r="AG29" i="10" s="1"/>
  <c r="AH29" i="10" s="1"/>
  <c r="AB30" i="10" s="1"/>
  <c r="AC47" i="13"/>
  <c r="AD47" i="13" s="1"/>
  <c r="AE47" i="13" s="1"/>
  <c r="AF47" i="13" s="1"/>
  <c r="AG47" i="13" s="1"/>
  <c r="AH47" i="13" s="1"/>
  <c r="AB48" i="13" s="1"/>
  <c r="AC29" i="20"/>
  <c r="AD29" i="20" s="1"/>
  <c r="AE29" i="20" s="1"/>
  <c r="AF29" i="20" s="1"/>
  <c r="AG29" i="20" s="1"/>
  <c r="AH29" i="20" s="1"/>
  <c r="AB30" i="20" s="1"/>
  <c r="K26" i="18"/>
  <c r="J26" i="18"/>
  <c r="D26" i="18"/>
  <c r="C26" i="18"/>
  <c r="B27" i="18"/>
  <c r="F48" i="15"/>
  <c r="G48" i="15" s="1"/>
  <c r="H48" i="15" s="1"/>
  <c r="I48" i="15" s="1"/>
  <c r="J48" i="15" s="1"/>
  <c r="D49" i="15" s="1"/>
  <c r="E41" i="19"/>
  <c r="F41" i="19" s="1"/>
  <c r="G41" i="19" s="1"/>
  <c r="H41" i="19" s="1"/>
  <c r="I41" i="19" s="1"/>
  <c r="J41" i="19" s="1"/>
  <c r="D42" i="19" s="1"/>
  <c r="E39" i="13"/>
  <c r="F39" i="13" s="1"/>
  <c r="G39" i="13" s="1"/>
  <c r="H39" i="13" s="1"/>
  <c r="I39" i="13" s="1"/>
  <c r="J39" i="13" s="1"/>
  <c r="D40" i="13" s="1"/>
  <c r="R42" i="20"/>
  <c r="R41" i="16"/>
  <c r="S41" i="16" s="1"/>
  <c r="T41" i="16" s="1"/>
  <c r="U41" i="16" s="1"/>
  <c r="V41" i="16" s="1"/>
  <c r="P42" i="16" s="1"/>
  <c r="F32" i="20"/>
  <c r="S48" i="16"/>
  <c r="T48" i="16" s="1"/>
  <c r="U48" i="16" s="1"/>
  <c r="V48" i="16" s="1"/>
  <c r="P49" i="16" s="1"/>
  <c r="AF39" i="13"/>
  <c r="AG39" i="13" s="1"/>
  <c r="AH39" i="13" s="1"/>
  <c r="AB40" i="13" s="1"/>
  <c r="E39" i="20"/>
  <c r="F39" i="20" s="1"/>
  <c r="G39" i="20" s="1"/>
  <c r="H39" i="20" s="1"/>
  <c r="I39" i="20" s="1"/>
  <c r="J39" i="20" s="1"/>
  <c r="D40" i="20" s="1"/>
  <c r="E48" i="10"/>
  <c r="Q48" i="15"/>
  <c r="E39" i="16"/>
  <c r="F39" i="16" s="1"/>
  <c r="G39" i="16" s="1"/>
  <c r="H39" i="16" s="1"/>
  <c r="I39" i="16" s="1"/>
  <c r="J39" i="16" s="1"/>
  <c r="D40" i="16" s="1"/>
  <c r="Q48" i="19"/>
  <c r="R48" i="19" s="1"/>
  <c r="S48" i="19" s="1"/>
  <c r="T48" i="19" s="1"/>
  <c r="U48" i="19" s="1"/>
  <c r="V48" i="19" s="1"/>
  <c r="P49" i="19" s="1"/>
  <c r="Q47" i="10"/>
  <c r="R47" i="10" s="1"/>
  <c r="S47" i="10" s="1"/>
  <c r="T47" i="10" s="1"/>
  <c r="U47" i="10" s="1"/>
  <c r="V47" i="10" s="1"/>
  <c r="P48" i="10" s="1"/>
  <c r="AC47" i="15"/>
  <c r="AD47" i="15" s="1"/>
  <c r="AE47" i="15" s="1"/>
  <c r="AF47" i="15" s="1"/>
  <c r="AG47" i="15" s="1"/>
  <c r="AH47" i="15" s="1"/>
  <c r="AB48" i="15" s="1"/>
  <c r="AE40" i="19"/>
  <c r="Q48" i="20"/>
  <c r="J26" i="17"/>
  <c r="K26" i="17"/>
  <c r="B27" i="17"/>
  <c r="D26" i="17"/>
  <c r="C26" i="17"/>
  <c r="I24" i="17"/>
  <c r="G41" i="15"/>
  <c r="H41" i="15" s="1"/>
  <c r="I41" i="15" s="1"/>
  <c r="J41" i="15" s="1"/>
  <c r="D42" i="15" s="1"/>
  <c r="Q42" i="10"/>
  <c r="R42" i="10" s="1"/>
  <c r="S42" i="10" s="1"/>
  <c r="T42" i="10" s="1"/>
  <c r="U42" i="10" s="1"/>
  <c r="V42" i="10" s="1"/>
  <c r="AC40" i="10"/>
  <c r="AE39" i="15"/>
  <c r="F25" i="17"/>
  <c r="H25" i="17"/>
  <c r="J26" i="1"/>
  <c r="K26" i="1"/>
  <c r="D26" i="1"/>
  <c r="C26" i="1"/>
  <c r="B27" i="1"/>
  <c r="E49" i="19"/>
  <c r="V39" i="19"/>
  <c r="Q31" i="20"/>
  <c r="R31" i="20" s="1"/>
  <c r="S31" i="20" s="1"/>
  <c r="T31" i="20" s="1"/>
  <c r="U31" i="20" s="1"/>
  <c r="V31" i="20" s="1"/>
  <c r="P32" i="20" s="1"/>
  <c r="I39" i="10"/>
  <c r="AD48" i="16"/>
  <c r="AE48" i="16" s="1"/>
  <c r="AF48" i="16" s="1"/>
  <c r="AG48" i="16" s="1"/>
  <c r="AH48" i="16" s="1"/>
  <c r="AB49" i="16" s="1"/>
  <c r="R41" i="15"/>
  <c r="S41" i="15" s="1"/>
  <c r="T41" i="15" s="1"/>
  <c r="U41" i="15" s="1"/>
  <c r="V41" i="15" s="1"/>
  <c r="P42" i="15" s="1"/>
  <c r="H48" i="16"/>
  <c r="I48" i="16" s="1"/>
  <c r="J48" i="16" s="1"/>
  <c r="D49" i="16" s="1"/>
  <c r="I24" i="18"/>
  <c r="H25" i="1"/>
  <c r="F25" i="1"/>
  <c r="AD41" i="16"/>
  <c r="Q49" i="13"/>
  <c r="H25" i="18"/>
  <c r="F25" i="18"/>
  <c r="G48" i="13"/>
  <c r="AF38" i="20"/>
  <c r="P39" i="13"/>
  <c r="I25" i="18" l="1"/>
  <c r="I25" i="1"/>
  <c r="AB47" i="20"/>
  <c r="AC47" i="20" s="1"/>
  <c r="AD47" i="20" s="1"/>
  <c r="AE47" i="20" s="1"/>
  <c r="AF47" i="20" s="1"/>
  <c r="AG47" i="20" s="1"/>
  <c r="AH47" i="20" s="1"/>
  <c r="AB48" i="20" s="1"/>
  <c r="AB47" i="10"/>
  <c r="K27" i="18"/>
  <c r="J27" i="18"/>
  <c r="D27" i="18"/>
  <c r="B28" i="18"/>
  <c r="C27" i="18"/>
  <c r="AC48" i="13"/>
  <c r="F26" i="18"/>
  <c r="H26" i="18"/>
  <c r="Q42" i="16"/>
  <c r="R42" i="16" s="1"/>
  <c r="S42" i="16" s="1"/>
  <c r="T42" i="16" s="1"/>
  <c r="U42" i="16" s="1"/>
  <c r="V42" i="16" s="1"/>
  <c r="AC30" i="10"/>
  <c r="AD30" i="10" s="1"/>
  <c r="AE30" i="10" s="1"/>
  <c r="AF30" i="10" s="1"/>
  <c r="AG30" i="10" s="1"/>
  <c r="AH30" i="10" s="1"/>
  <c r="AB31" i="10" s="1"/>
  <c r="Q39" i="13"/>
  <c r="R39" i="13" s="1"/>
  <c r="S39" i="13" s="1"/>
  <c r="T39" i="13" s="1"/>
  <c r="U39" i="13" s="1"/>
  <c r="V39" i="13" s="1"/>
  <c r="P40" i="13" s="1"/>
  <c r="E49" i="16"/>
  <c r="E42" i="15"/>
  <c r="F42" i="15" s="1"/>
  <c r="G42" i="15" s="1"/>
  <c r="H42" i="15" s="1"/>
  <c r="I42" i="15" s="1"/>
  <c r="J42" i="15" s="1"/>
  <c r="Q49" i="19"/>
  <c r="R49" i="19" s="1"/>
  <c r="S49" i="19" s="1"/>
  <c r="T49" i="19" s="1"/>
  <c r="U49" i="19" s="1"/>
  <c r="V49" i="19" s="1"/>
  <c r="P50" i="19" s="1"/>
  <c r="AG38" i="20"/>
  <c r="AE41" i="16"/>
  <c r="AF41" i="16" s="1"/>
  <c r="AG41" i="16" s="1"/>
  <c r="AH41" i="16" s="1"/>
  <c r="AB42" i="16" s="1"/>
  <c r="Q32" i="20"/>
  <c r="R32" i="20" s="1"/>
  <c r="S32" i="20" s="1"/>
  <c r="T32" i="20" s="1"/>
  <c r="U32" i="20" s="1"/>
  <c r="V32" i="20" s="1"/>
  <c r="AF40" i="19"/>
  <c r="AC48" i="19"/>
  <c r="AD48" i="19" s="1"/>
  <c r="AE48" i="19" s="1"/>
  <c r="AF48" i="19" s="1"/>
  <c r="AG48" i="19" s="1"/>
  <c r="AH48" i="19" s="1"/>
  <c r="AB49" i="19" s="1"/>
  <c r="E49" i="15"/>
  <c r="Q42" i="15"/>
  <c r="R42" i="15" s="1"/>
  <c r="S42" i="15" s="1"/>
  <c r="T42" i="15" s="1"/>
  <c r="U42" i="15" s="1"/>
  <c r="V42" i="15" s="1"/>
  <c r="E40" i="16"/>
  <c r="F40" i="16" s="1"/>
  <c r="G40" i="16" s="1"/>
  <c r="H40" i="16" s="1"/>
  <c r="I40" i="16" s="1"/>
  <c r="J40" i="16" s="1"/>
  <c r="D41" i="16" s="1"/>
  <c r="AC40" i="13"/>
  <c r="S42" i="20"/>
  <c r="I25" i="17"/>
  <c r="H48" i="13"/>
  <c r="P40" i="19"/>
  <c r="H26" i="17"/>
  <c r="F26" i="17"/>
  <c r="R49" i="13"/>
  <c r="S49" i="13" s="1"/>
  <c r="T49" i="13" s="1"/>
  <c r="U49" i="13" s="1"/>
  <c r="V49" i="13" s="1"/>
  <c r="P50" i="13" s="1"/>
  <c r="AD40" i="10"/>
  <c r="AC30" i="20"/>
  <c r="AD30" i="20" s="1"/>
  <c r="AE30" i="20" s="1"/>
  <c r="AF30" i="20" s="1"/>
  <c r="AG30" i="20" s="1"/>
  <c r="AH30" i="20" s="1"/>
  <c r="AB31" i="20" s="1"/>
  <c r="E49" i="20"/>
  <c r="R48" i="20"/>
  <c r="S48" i="20" s="1"/>
  <c r="T48" i="20" s="1"/>
  <c r="U48" i="20" s="1"/>
  <c r="V48" i="20" s="1"/>
  <c r="P49" i="20" s="1"/>
  <c r="AC47" i="10"/>
  <c r="AD47" i="10" s="1"/>
  <c r="AE47" i="10" s="1"/>
  <c r="AF47" i="10" s="1"/>
  <c r="AG47" i="10" s="1"/>
  <c r="AH47" i="10" s="1"/>
  <c r="AB48" i="10" s="1"/>
  <c r="F48" i="10"/>
  <c r="G48" i="10" s="1"/>
  <c r="H48" i="10" s="1"/>
  <c r="I48" i="10" s="1"/>
  <c r="J48" i="10" s="1"/>
  <c r="D49" i="10" s="1"/>
  <c r="H26" i="1"/>
  <c r="F26" i="1"/>
  <c r="AF39" i="15"/>
  <c r="G32" i="20"/>
  <c r="E42" i="19"/>
  <c r="F42" i="19" s="1"/>
  <c r="G42" i="19" s="1"/>
  <c r="H42" i="19" s="1"/>
  <c r="I42" i="19" s="1"/>
  <c r="J42" i="19" s="1"/>
  <c r="J39" i="10"/>
  <c r="F49" i="19"/>
  <c r="Q48" i="10"/>
  <c r="K27" i="17"/>
  <c r="J27" i="17"/>
  <c r="D27" i="17"/>
  <c r="C27" i="17"/>
  <c r="B28" i="17"/>
  <c r="AC48" i="15"/>
  <c r="AC48" i="20"/>
  <c r="AD48" i="20" s="1"/>
  <c r="AE48" i="20" s="1"/>
  <c r="AF48" i="20" s="1"/>
  <c r="AG48" i="20" s="1"/>
  <c r="AH48" i="20" s="1"/>
  <c r="AB49" i="20" s="1"/>
  <c r="E40" i="20"/>
  <c r="F40" i="20" s="1"/>
  <c r="G40" i="20" s="1"/>
  <c r="H40" i="20" s="1"/>
  <c r="I40" i="20" s="1"/>
  <c r="J40" i="20" s="1"/>
  <c r="D41" i="20" s="1"/>
  <c r="E40" i="13"/>
  <c r="F40" i="13" s="1"/>
  <c r="G40" i="13" s="1"/>
  <c r="H40" i="13" s="1"/>
  <c r="I40" i="13" s="1"/>
  <c r="J40" i="13" s="1"/>
  <c r="D41" i="13" s="1"/>
  <c r="AC49" i="16"/>
  <c r="J27" i="1"/>
  <c r="K27" i="1"/>
  <c r="D27" i="1"/>
  <c r="C27" i="1"/>
  <c r="B28" i="1"/>
  <c r="R48" i="15"/>
  <c r="Q49" i="16"/>
  <c r="I26" i="17" l="1"/>
  <c r="I26" i="1"/>
  <c r="AG39" i="15"/>
  <c r="AH39" i="15" s="1"/>
  <c r="AB40" i="15" s="1"/>
  <c r="F49" i="20"/>
  <c r="H27" i="1"/>
  <c r="F27" i="1"/>
  <c r="AG40" i="19"/>
  <c r="AH40" i="19" s="1"/>
  <c r="AB41" i="19" s="1"/>
  <c r="AC31" i="10"/>
  <c r="AD31" i="10" s="1"/>
  <c r="AE31" i="10" s="1"/>
  <c r="AF31" i="10" s="1"/>
  <c r="AG31" i="10" s="1"/>
  <c r="AH31" i="10" s="1"/>
  <c r="AB32" i="10" s="1"/>
  <c r="R49" i="16"/>
  <c r="F49" i="16"/>
  <c r="G49" i="16" s="1"/>
  <c r="H49" i="16" s="1"/>
  <c r="I49" i="16" s="1"/>
  <c r="J49" i="16" s="1"/>
  <c r="D50" i="16" s="1"/>
  <c r="I48" i="13"/>
  <c r="T42" i="20"/>
  <c r="F49" i="15"/>
  <c r="G49" i="15" s="1"/>
  <c r="H49" i="15" s="1"/>
  <c r="I49" i="15" s="1"/>
  <c r="J49" i="15" s="1"/>
  <c r="D50" i="15" s="1"/>
  <c r="K28" i="18"/>
  <c r="J28" i="18"/>
  <c r="D28" i="18"/>
  <c r="B29" i="18"/>
  <c r="C28" i="18"/>
  <c r="AC31" i="20"/>
  <c r="AD31" i="20" s="1"/>
  <c r="AE31" i="20" s="1"/>
  <c r="AF31" i="20" s="1"/>
  <c r="AG31" i="20" s="1"/>
  <c r="AH31" i="20" s="1"/>
  <c r="AB32" i="20" s="1"/>
  <c r="H27" i="18"/>
  <c r="F27" i="18"/>
  <c r="E49" i="10"/>
  <c r="AD49" i="16"/>
  <c r="AD48" i="15"/>
  <c r="AC42" i="16"/>
  <c r="AD42" i="16" s="1"/>
  <c r="AE42" i="16" s="1"/>
  <c r="AF42" i="16" s="1"/>
  <c r="AG42" i="16" s="1"/>
  <c r="AH42" i="16" s="1"/>
  <c r="S48" i="15"/>
  <c r="H32" i="20"/>
  <c r="AC48" i="10"/>
  <c r="AD40" i="13"/>
  <c r="AH38" i="20"/>
  <c r="I26" i="18"/>
  <c r="F27" i="17"/>
  <c r="H27" i="17"/>
  <c r="D40" i="10"/>
  <c r="E41" i="20"/>
  <c r="F41" i="20" s="1"/>
  <c r="G41" i="20" s="1"/>
  <c r="H41" i="20" s="1"/>
  <c r="I41" i="20" s="1"/>
  <c r="J41" i="20" s="1"/>
  <c r="D42" i="20" s="1"/>
  <c r="Q40" i="19"/>
  <c r="R40" i="19" s="1"/>
  <c r="S40" i="19" s="1"/>
  <c r="T40" i="19" s="1"/>
  <c r="U40" i="19" s="1"/>
  <c r="V40" i="19" s="1"/>
  <c r="P41" i="19" s="1"/>
  <c r="R48" i="10"/>
  <c r="S48" i="10" s="1"/>
  <c r="T48" i="10" s="1"/>
  <c r="U48" i="10" s="1"/>
  <c r="V48" i="10" s="1"/>
  <c r="P49" i="10" s="1"/>
  <c r="AE40" i="10"/>
  <c r="Q50" i="13"/>
  <c r="AD48" i="13"/>
  <c r="E41" i="13"/>
  <c r="F41" i="13" s="1"/>
  <c r="G41" i="13" s="1"/>
  <c r="H41" i="13" s="1"/>
  <c r="I41" i="13" s="1"/>
  <c r="J41" i="13" s="1"/>
  <c r="D42" i="13" s="1"/>
  <c r="Q49" i="20"/>
  <c r="R49" i="20" s="1"/>
  <c r="S49" i="20" s="1"/>
  <c r="T49" i="20" s="1"/>
  <c r="U49" i="20" s="1"/>
  <c r="V49" i="20" s="1"/>
  <c r="P50" i="20" s="1"/>
  <c r="E41" i="16"/>
  <c r="F41" i="16" s="1"/>
  <c r="G41" i="16" s="1"/>
  <c r="H41" i="16" s="1"/>
  <c r="I41" i="16" s="1"/>
  <c r="J41" i="16" s="1"/>
  <c r="D42" i="16" s="1"/>
  <c r="AC49" i="19"/>
  <c r="Q50" i="19"/>
  <c r="R50" i="19" s="1"/>
  <c r="S50" i="19" s="1"/>
  <c r="T50" i="19" s="1"/>
  <c r="U50" i="19" s="1"/>
  <c r="V50" i="19" s="1"/>
  <c r="P51" i="19" s="1"/>
  <c r="Q40" i="13"/>
  <c r="R40" i="13" s="1"/>
  <c r="S40" i="13" s="1"/>
  <c r="T40" i="13" s="1"/>
  <c r="U40" i="13" s="1"/>
  <c r="V40" i="13" s="1"/>
  <c r="P41" i="13" s="1"/>
  <c r="K28" i="1"/>
  <c r="J28" i="1"/>
  <c r="C28" i="1"/>
  <c r="B29" i="1"/>
  <c r="D28" i="1"/>
  <c r="AC49" i="20"/>
  <c r="K28" i="17"/>
  <c r="J28" i="17"/>
  <c r="B29" i="17"/>
  <c r="D28" i="17"/>
  <c r="C28" i="17"/>
  <c r="G49" i="19"/>
  <c r="I27" i="1" l="1"/>
  <c r="I27" i="18"/>
  <c r="Q41" i="19"/>
  <c r="R41" i="19" s="1"/>
  <c r="S41" i="19" s="1"/>
  <c r="T41" i="19" s="1"/>
  <c r="U41" i="19" s="1"/>
  <c r="V41" i="19" s="1"/>
  <c r="P42" i="19" s="1"/>
  <c r="T48" i="15"/>
  <c r="AE49" i="16"/>
  <c r="K29" i="18"/>
  <c r="J29" i="18"/>
  <c r="B30" i="18"/>
  <c r="C29" i="18"/>
  <c r="D29" i="18"/>
  <c r="Q51" i="19"/>
  <c r="R51" i="19" s="1"/>
  <c r="S51" i="19" s="1"/>
  <c r="T51" i="19" s="1"/>
  <c r="U51" i="19" s="1"/>
  <c r="V51" i="19" s="1"/>
  <c r="P52" i="19" s="1"/>
  <c r="Q50" i="20"/>
  <c r="R50" i="20" s="1"/>
  <c r="S50" i="20" s="1"/>
  <c r="T50" i="20" s="1"/>
  <c r="U50" i="20" s="1"/>
  <c r="V50" i="20" s="1"/>
  <c r="P51" i="20" s="1"/>
  <c r="H28" i="18"/>
  <c r="F28" i="18"/>
  <c r="J48" i="13"/>
  <c r="F49" i="10"/>
  <c r="G49" i="10" s="1"/>
  <c r="H49" i="10" s="1"/>
  <c r="I49" i="10" s="1"/>
  <c r="J49" i="10" s="1"/>
  <c r="D50" i="10" s="1"/>
  <c r="AB39" i="20"/>
  <c r="AC32" i="20"/>
  <c r="AD32" i="20" s="1"/>
  <c r="AE32" i="20" s="1"/>
  <c r="AF32" i="20" s="1"/>
  <c r="AG32" i="20" s="1"/>
  <c r="AH32" i="20" s="1"/>
  <c r="E50" i="16"/>
  <c r="F50" i="16" s="1"/>
  <c r="G50" i="16" s="1"/>
  <c r="H50" i="16" s="1"/>
  <c r="I50" i="16" s="1"/>
  <c r="J50" i="16" s="1"/>
  <c r="D51" i="16" s="1"/>
  <c r="H28" i="1"/>
  <c r="F28" i="1"/>
  <c r="AD49" i="19"/>
  <c r="E42" i="13"/>
  <c r="F42" i="13" s="1"/>
  <c r="G42" i="13" s="1"/>
  <c r="H42" i="13" s="1"/>
  <c r="I42" i="13" s="1"/>
  <c r="J42" i="13" s="1"/>
  <c r="R50" i="13"/>
  <c r="G49" i="20"/>
  <c r="H28" i="17"/>
  <c r="F28" i="17"/>
  <c r="K29" i="1"/>
  <c r="J29" i="1"/>
  <c r="D29" i="1"/>
  <c r="C29" i="1"/>
  <c r="B30" i="1"/>
  <c r="E42" i="20"/>
  <c r="F42" i="20" s="1"/>
  <c r="G42" i="20" s="1"/>
  <c r="H42" i="20" s="1"/>
  <c r="I42" i="20" s="1"/>
  <c r="J42" i="20" s="1"/>
  <c r="AF40" i="10"/>
  <c r="AG40" i="10" s="1"/>
  <c r="AH40" i="10" s="1"/>
  <c r="AB41" i="10" s="1"/>
  <c r="AE40" i="13"/>
  <c r="AF40" i="13" s="1"/>
  <c r="AG40" i="13" s="1"/>
  <c r="AH40" i="13" s="1"/>
  <c r="AB41" i="13" s="1"/>
  <c r="I32" i="20"/>
  <c r="J32" i="20" s="1"/>
  <c r="AC40" i="15"/>
  <c r="AD40" i="15" s="1"/>
  <c r="AE40" i="15" s="1"/>
  <c r="AF40" i="15" s="1"/>
  <c r="AG40" i="15" s="1"/>
  <c r="AH40" i="15" s="1"/>
  <c r="AB41" i="15" s="1"/>
  <c r="AC41" i="19"/>
  <c r="AD41" i="19" s="1"/>
  <c r="AE41" i="19" s="1"/>
  <c r="AF41" i="19" s="1"/>
  <c r="AG41" i="19" s="1"/>
  <c r="AH41" i="19" s="1"/>
  <c r="AB42" i="19" s="1"/>
  <c r="E50" i="15"/>
  <c r="F50" i="15" s="1"/>
  <c r="G50" i="15" s="1"/>
  <c r="H50" i="15" s="1"/>
  <c r="I50" i="15" s="1"/>
  <c r="J50" i="15" s="1"/>
  <c r="D51" i="15" s="1"/>
  <c r="S49" i="16"/>
  <c r="T49" i="16" s="1"/>
  <c r="U49" i="16" s="1"/>
  <c r="V49" i="16" s="1"/>
  <c r="P50" i="16" s="1"/>
  <c r="AD49" i="20"/>
  <c r="AE49" i="20" s="1"/>
  <c r="AF49" i="20" s="1"/>
  <c r="AG49" i="20" s="1"/>
  <c r="AH49" i="20" s="1"/>
  <c r="AB50" i="20" s="1"/>
  <c r="K29" i="17"/>
  <c r="J29" i="17"/>
  <c r="D29" i="17"/>
  <c r="C29" i="17"/>
  <c r="B30" i="17"/>
  <c r="Q49" i="10"/>
  <c r="U42" i="20"/>
  <c r="AE48" i="13"/>
  <c r="AF48" i="13" s="1"/>
  <c r="AG48" i="13" s="1"/>
  <c r="AH48" i="13" s="1"/>
  <c r="AB49" i="13" s="1"/>
  <c r="E40" i="10"/>
  <c r="F40" i="10" s="1"/>
  <c r="G40" i="10" s="1"/>
  <c r="H40" i="10" s="1"/>
  <c r="I40" i="10" s="1"/>
  <c r="J40" i="10" s="1"/>
  <c r="D41" i="10" s="1"/>
  <c r="E42" i="16"/>
  <c r="F42" i="16" s="1"/>
  <c r="G42" i="16" s="1"/>
  <c r="H42" i="16" s="1"/>
  <c r="I42" i="16" s="1"/>
  <c r="J42" i="16" s="1"/>
  <c r="AE48" i="15"/>
  <c r="H49" i="19"/>
  <c r="I27" i="17"/>
  <c r="AD48" i="10"/>
  <c r="Q41" i="13"/>
  <c r="R41" i="13" s="1"/>
  <c r="S41" i="13" s="1"/>
  <c r="T41" i="13" s="1"/>
  <c r="U41" i="13" s="1"/>
  <c r="V41" i="13" s="1"/>
  <c r="P42" i="13" s="1"/>
  <c r="AC32" i="10"/>
  <c r="AD32" i="10" s="1"/>
  <c r="AE32" i="10" s="1"/>
  <c r="AF32" i="10" s="1"/>
  <c r="AG32" i="10" s="1"/>
  <c r="AH32" i="10" s="1"/>
  <c r="I28" i="1" l="1"/>
  <c r="I28" i="17"/>
  <c r="E41" i="10"/>
  <c r="F41" i="10" s="1"/>
  <c r="G41" i="10" s="1"/>
  <c r="H41" i="10" s="1"/>
  <c r="I41" i="10" s="1"/>
  <c r="J41" i="10" s="1"/>
  <c r="D42" i="10" s="1"/>
  <c r="AC42" i="19"/>
  <c r="AD42" i="19" s="1"/>
  <c r="AE42" i="19" s="1"/>
  <c r="AF42" i="19" s="1"/>
  <c r="AG42" i="19" s="1"/>
  <c r="AH42" i="19" s="1"/>
  <c r="AC50" i="20"/>
  <c r="AD50" i="20" s="1"/>
  <c r="AE50" i="20" s="1"/>
  <c r="AF50" i="20" s="1"/>
  <c r="AG50" i="20" s="1"/>
  <c r="AH50" i="20" s="1"/>
  <c r="AB51" i="20" s="1"/>
  <c r="H49" i="20"/>
  <c r="I49" i="20" s="1"/>
  <c r="J49" i="20" s="1"/>
  <c r="D50" i="20" s="1"/>
  <c r="U48" i="15"/>
  <c r="AF48" i="15"/>
  <c r="AG48" i="15" s="1"/>
  <c r="AH48" i="15" s="1"/>
  <c r="AB49" i="15" s="1"/>
  <c r="H29" i="1"/>
  <c r="F29" i="1"/>
  <c r="AE49" i="19"/>
  <c r="Q51" i="20"/>
  <c r="H29" i="18"/>
  <c r="F29" i="18"/>
  <c r="Q42" i="19"/>
  <c r="R42" i="19" s="1"/>
  <c r="S42" i="19" s="1"/>
  <c r="T42" i="19" s="1"/>
  <c r="U42" i="19" s="1"/>
  <c r="V42" i="19" s="1"/>
  <c r="AC41" i="13"/>
  <c r="AD41" i="13" s="1"/>
  <c r="AE41" i="13" s="1"/>
  <c r="AF41" i="13" s="1"/>
  <c r="AG41" i="13" s="1"/>
  <c r="AH41" i="13" s="1"/>
  <c r="AB42" i="13" s="1"/>
  <c r="V42" i="20"/>
  <c r="AC41" i="10"/>
  <c r="AD41" i="10" s="1"/>
  <c r="AE41" i="10" s="1"/>
  <c r="AF41" i="10" s="1"/>
  <c r="AG41" i="10" s="1"/>
  <c r="AH41" i="10" s="1"/>
  <c r="AB42" i="10" s="1"/>
  <c r="AC39" i="20"/>
  <c r="AD39" i="20" s="1"/>
  <c r="AE39" i="20" s="1"/>
  <c r="AF39" i="20" s="1"/>
  <c r="AG39" i="20" s="1"/>
  <c r="AH39" i="20" s="1"/>
  <c r="AB40" i="20" s="1"/>
  <c r="D49" i="13"/>
  <c r="J30" i="18"/>
  <c r="K30" i="18"/>
  <c r="D30" i="18"/>
  <c r="B31" i="18"/>
  <c r="C30" i="18"/>
  <c r="AE48" i="10"/>
  <c r="Q50" i="16"/>
  <c r="R50" i="16" s="1"/>
  <c r="S50" i="16" s="1"/>
  <c r="T50" i="16" s="1"/>
  <c r="U50" i="16" s="1"/>
  <c r="V50" i="16" s="1"/>
  <c r="P51" i="16" s="1"/>
  <c r="Q42" i="13"/>
  <c r="R42" i="13" s="1"/>
  <c r="S42" i="13" s="1"/>
  <c r="T42" i="13" s="1"/>
  <c r="U42" i="13" s="1"/>
  <c r="V42" i="13" s="1"/>
  <c r="R49" i="10"/>
  <c r="K30" i="17"/>
  <c r="J30" i="17"/>
  <c r="B31" i="17"/>
  <c r="D30" i="17"/>
  <c r="C30" i="17"/>
  <c r="I28" i="18"/>
  <c r="Q52" i="19"/>
  <c r="R52" i="19" s="1"/>
  <c r="S52" i="19" s="1"/>
  <c r="T52" i="19" s="1"/>
  <c r="U52" i="19" s="1"/>
  <c r="V52" i="19" s="1"/>
  <c r="F29" i="17"/>
  <c r="H29" i="17"/>
  <c r="S50" i="13"/>
  <c r="E51" i="16"/>
  <c r="F51" i="16" s="1"/>
  <c r="G51" i="16" s="1"/>
  <c r="H51" i="16" s="1"/>
  <c r="I51" i="16" s="1"/>
  <c r="J51" i="16" s="1"/>
  <c r="D52" i="16" s="1"/>
  <c r="I49" i="19"/>
  <c r="AF49" i="16"/>
  <c r="E51" i="15"/>
  <c r="F51" i="15" s="1"/>
  <c r="G51" i="15" s="1"/>
  <c r="H51" i="15" s="1"/>
  <c r="I51" i="15" s="1"/>
  <c r="J51" i="15" s="1"/>
  <c r="D52" i="15" s="1"/>
  <c r="AC41" i="15"/>
  <c r="AD41" i="15" s="1"/>
  <c r="AE41" i="15" s="1"/>
  <c r="AF41" i="15" s="1"/>
  <c r="AG41" i="15" s="1"/>
  <c r="AH41" i="15" s="1"/>
  <c r="AB42" i="15" s="1"/>
  <c r="AC49" i="13"/>
  <c r="AD49" i="13" s="1"/>
  <c r="AE49" i="13" s="1"/>
  <c r="AF49" i="13" s="1"/>
  <c r="AG49" i="13" s="1"/>
  <c r="AH49" i="13" s="1"/>
  <c r="AB50" i="13" s="1"/>
  <c r="K30" i="1"/>
  <c r="J30" i="1"/>
  <c r="B31" i="1"/>
  <c r="C30" i="1"/>
  <c r="D30" i="1"/>
  <c r="E50" i="10"/>
  <c r="I29" i="1" l="1"/>
  <c r="I29" i="17"/>
  <c r="I29" i="18"/>
  <c r="F50" i="10"/>
  <c r="H30" i="1"/>
  <c r="F30" i="1"/>
  <c r="E52" i="15"/>
  <c r="F52" i="15" s="1"/>
  <c r="G52" i="15" s="1"/>
  <c r="H52" i="15" s="1"/>
  <c r="I52" i="15" s="1"/>
  <c r="J52" i="15" s="1"/>
  <c r="V48" i="15"/>
  <c r="J49" i="19"/>
  <c r="T50" i="13"/>
  <c r="K31" i="1"/>
  <c r="J31" i="1"/>
  <c r="D31" i="1"/>
  <c r="C31" i="1"/>
  <c r="B32" i="1"/>
  <c r="AF48" i="10"/>
  <c r="AG48" i="10" s="1"/>
  <c r="AH48" i="10" s="1"/>
  <c r="AB49" i="10" s="1"/>
  <c r="AF49" i="19"/>
  <c r="AG49" i="19" s="1"/>
  <c r="AH49" i="19" s="1"/>
  <c r="AB50" i="19" s="1"/>
  <c r="E52" i="16"/>
  <c r="F52" i="16" s="1"/>
  <c r="G52" i="16" s="1"/>
  <c r="H52" i="16" s="1"/>
  <c r="I52" i="16" s="1"/>
  <c r="J52" i="16" s="1"/>
  <c r="AC40" i="20"/>
  <c r="AD40" i="20" s="1"/>
  <c r="AE40" i="20" s="1"/>
  <c r="AF40" i="20" s="1"/>
  <c r="AG40" i="20" s="1"/>
  <c r="AH40" i="20" s="1"/>
  <c r="AB41" i="20" s="1"/>
  <c r="AC42" i="13"/>
  <c r="AD42" i="13" s="1"/>
  <c r="AE42" i="13" s="1"/>
  <c r="AF42" i="13" s="1"/>
  <c r="AG42" i="13" s="1"/>
  <c r="AH42" i="13" s="1"/>
  <c r="R51" i="20"/>
  <c r="K31" i="18"/>
  <c r="J31" i="18"/>
  <c r="C31" i="18"/>
  <c r="D31" i="18"/>
  <c r="B32" i="18"/>
  <c r="AC42" i="10"/>
  <c r="AD42" i="10" s="1"/>
  <c r="AE42" i="10" s="1"/>
  <c r="AF42" i="10" s="1"/>
  <c r="AG42" i="10" s="1"/>
  <c r="AH42" i="10" s="1"/>
  <c r="E42" i="10"/>
  <c r="F42" i="10" s="1"/>
  <c r="G42" i="10" s="1"/>
  <c r="H42" i="10" s="1"/>
  <c r="I42" i="10" s="1"/>
  <c r="J42" i="10" s="1"/>
  <c r="E50" i="20"/>
  <c r="F50" i="20" s="1"/>
  <c r="G50" i="20" s="1"/>
  <c r="H50" i="20" s="1"/>
  <c r="I50" i="20" s="1"/>
  <c r="J50" i="20" s="1"/>
  <c r="D51" i="20" s="1"/>
  <c r="H30" i="18"/>
  <c r="F30" i="18"/>
  <c r="S49" i="10"/>
  <c r="T49" i="10" s="1"/>
  <c r="U49" i="10" s="1"/>
  <c r="V49" i="10" s="1"/>
  <c r="P50" i="10" s="1"/>
  <c r="AC42" i="15"/>
  <c r="AD42" i="15" s="1"/>
  <c r="AE42" i="15" s="1"/>
  <c r="AF42" i="15" s="1"/>
  <c r="AG42" i="15" s="1"/>
  <c r="AH42" i="15" s="1"/>
  <c r="AC49" i="15"/>
  <c r="AC50" i="13"/>
  <c r="AD50" i="13" s="1"/>
  <c r="AE50" i="13" s="1"/>
  <c r="AF50" i="13" s="1"/>
  <c r="AG50" i="13" s="1"/>
  <c r="AH50" i="13" s="1"/>
  <c r="AB51" i="13" s="1"/>
  <c r="H30" i="17"/>
  <c r="F30" i="17"/>
  <c r="Q51" i="16"/>
  <c r="R51" i="16" s="1"/>
  <c r="S51" i="16" s="1"/>
  <c r="T51" i="16" s="1"/>
  <c r="U51" i="16" s="1"/>
  <c r="V51" i="16" s="1"/>
  <c r="P52" i="16" s="1"/>
  <c r="E49" i="13"/>
  <c r="F49" i="13" s="1"/>
  <c r="G49" i="13" s="1"/>
  <c r="H49" i="13" s="1"/>
  <c r="I49" i="13" s="1"/>
  <c r="J49" i="13" s="1"/>
  <c r="D50" i="13" s="1"/>
  <c r="AG49" i="16"/>
  <c r="AH49" i="16" s="1"/>
  <c r="AB50" i="16" s="1"/>
  <c r="K31" i="17"/>
  <c r="J31" i="17"/>
  <c r="D31" i="17"/>
  <c r="C31" i="17"/>
  <c r="B32" i="17"/>
  <c r="AC51" i="20"/>
  <c r="I30" i="17" l="1"/>
  <c r="AD51" i="20"/>
  <c r="AE51" i="20" s="1"/>
  <c r="AF51" i="20" s="1"/>
  <c r="AG51" i="20" s="1"/>
  <c r="AH51" i="20" s="1"/>
  <c r="AB52" i="20" s="1"/>
  <c r="F31" i="17"/>
  <c r="H31" i="17"/>
  <c r="E50" i="13"/>
  <c r="F50" i="13" s="1"/>
  <c r="G50" i="13" s="1"/>
  <c r="H50" i="13" s="1"/>
  <c r="I50" i="13" s="1"/>
  <c r="J50" i="13" s="1"/>
  <c r="D51" i="13" s="1"/>
  <c r="P49" i="15"/>
  <c r="AC51" i="13"/>
  <c r="AD51" i="13" s="1"/>
  <c r="AE51" i="13" s="1"/>
  <c r="AF51" i="13" s="1"/>
  <c r="AG51" i="13" s="1"/>
  <c r="AH51" i="13" s="1"/>
  <c r="AB52" i="13" s="1"/>
  <c r="Q50" i="10"/>
  <c r="R50" i="10" s="1"/>
  <c r="S50" i="10" s="1"/>
  <c r="T50" i="10" s="1"/>
  <c r="U50" i="10" s="1"/>
  <c r="V50" i="10" s="1"/>
  <c r="P51" i="10" s="1"/>
  <c r="AD49" i="15"/>
  <c r="AE49" i="15" s="1"/>
  <c r="AF49" i="15" s="1"/>
  <c r="AG49" i="15" s="1"/>
  <c r="AH49" i="15" s="1"/>
  <c r="AB50" i="15" s="1"/>
  <c r="E51" i="20"/>
  <c r="F51" i="20" s="1"/>
  <c r="G51" i="20" s="1"/>
  <c r="H51" i="20" s="1"/>
  <c r="I51" i="20" s="1"/>
  <c r="J51" i="20" s="1"/>
  <c r="D52" i="20" s="1"/>
  <c r="Q52" i="16"/>
  <c r="R52" i="16" s="1"/>
  <c r="S52" i="16" s="1"/>
  <c r="T52" i="16" s="1"/>
  <c r="U52" i="16" s="1"/>
  <c r="V52" i="16" s="1"/>
  <c r="K32" i="1"/>
  <c r="J32" i="1"/>
  <c r="C32" i="1"/>
  <c r="B33" i="1"/>
  <c r="D32" i="1"/>
  <c r="G50" i="10"/>
  <c r="H50" i="10" s="1"/>
  <c r="I50" i="10" s="1"/>
  <c r="J50" i="10" s="1"/>
  <c r="D51" i="10" s="1"/>
  <c r="AC50" i="16"/>
  <c r="AD50" i="16" s="1"/>
  <c r="AE50" i="16" s="1"/>
  <c r="AF50" i="16" s="1"/>
  <c r="AG50" i="16" s="1"/>
  <c r="AH50" i="16" s="1"/>
  <c r="AB51" i="16" s="1"/>
  <c r="F31" i="1"/>
  <c r="H31" i="1"/>
  <c r="AC49" i="10"/>
  <c r="AD49" i="10" s="1"/>
  <c r="AE49" i="10" s="1"/>
  <c r="AF49" i="10" s="1"/>
  <c r="AG49" i="10" s="1"/>
  <c r="AH49" i="10" s="1"/>
  <c r="AB50" i="10" s="1"/>
  <c r="AC41" i="20"/>
  <c r="AD41" i="20" s="1"/>
  <c r="AE41" i="20" s="1"/>
  <c r="AF41" i="20" s="1"/>
  <c r="AG41" i="20" s="1"/>
  <c r="AH41" i="20" s="1"/>
  <c r="AB42" i="20" s="1"/>
  <c r="J32" i="17"/>
  <c r="K32" i="17"/>
  <c r="B33" i="17"/>
  <c r="D32" i="17"/>
  <c r="C32" i="17"/>
  <c r="I30" i="18"/>
  <c r="S51" i="20"/>
  <c r="T51" i="20" s="1"/>
  <c r="U51" i="20" s="1"/>
  <c r="V51" i="20" s="1"/>
  <c r="P52" i="20" s="1"/>
  <c r="AC50" i="19"/>
  <c r="AD50" i="19" s="1"/>
  <c r="AE50" i="19" s="1"/>
  <c r="AF50" i="19" s="1"/>
  <c r="AG50" i="19" s="1"/>
  <c r="AH50" i="19" s="1"/>
  <c r="AB51" i="19" s="1"/>
  <c r="U50" i="13"/>
  <c r="K32" i="18"/>
  <c r="J32" i="18"/>
  <c r="D32" i="18"/>
  <c r="B33" i="18"/>
  <c r="C32" i="18"/>
  <c r="F31" i="18"/>
  <c r="H31" i="18"/>
  <c r="D50" i="19"/>
  <c r="I30" i="1"/>
  <c r="I31" i="17" l="1"/>
  <c r="E51" i="13"/>
  <c r="F51" i="13" s="1"/>
  <c r="G51" i="13" s="1"/>
  <c r="H51" i="13" s="1"/>
  <c r="I51" i="13" s="1"/>
  <c r="J51" i="13" s="1"/>
  <c r="D52" i="13" s="1"/>
  <c r="V50" i="13"/>
  <c r="P51" i="13" s="1"/>
  <c r="E50" i="19"/>
  <c r="F50" i="19" s="1"/>
  <c r="G50" i="19" s="1"/>
  <c r="H50" i="19" s="1"/>
  <c r="I50" i="19" s="1"/>
  <c r="J50" i="19" s="1"/>
  <c r="D51" i="19" s="1"/>
  <c r="AC51" i="19"/>
  <c r="AD51" i="19" s="1"/>
  <c r="AE51" i="19" s="1"/>
  <c r="AF51" i="19" s="1"/>
  <c r="AG51" i="19" s="1"/>
  <c r="AH51" i="19" s="1"/>
  <c r="AB52" i="19" s="1"/>
  <c r="I31" i="18"/>
  <c r="Q52" i="20"/>
  <c r="R52" i="20" s="1"/>
  <c r="S52" i="20" s="1"/>
  <c r="T52" i="20" s="1"/>
  <c r="U52" i="20" s="1"/>
  <c r="V52" i="20" s="1"/>
  <c r="H32" i="17"/>
  <c r="F32" i="17"/>
  <c r="AC50" i="10"/>
  <c r="AC52" i="13"/>
  <c r="AD52" i="13" s="1"/>
  <c r="AE52" i="13" s="1"/>
  <c r="AF52" i="13" s="1"/>
  <c r="AG52" i="13" s="1"/>
  <c r="AH52" i="13" s="1"/>
  <c r="K33" i="17"/>
  <c r="J33" i="17"/>
  <c r="D33" i="17"/>
  <c r="C33" i="17"/>
  <c r="B34" i="17"/>
  <c r="E52" i="20"/>
  <c r="F52" i="20" s="1"/>
  <c r="G52" i="20" s="1"/>
  <c r="H52" i="20" s="1"/>
  <c r="I52" i="20" s="1"/>
  <c r="J52" i="20" s="1"/>
  <c r="Q49" i="15"/>
  <c r="R49" i="15" s="1"/>
  <c r="S49" i="15" s="1"/>
  <c r="T49" i="15" s="1"/>
  <c r="U49" i="15" s="1"/>
  <c r="V49" i="15" s="1"/>
  <c r="P50" i="15" s="1"/>
  <c r="AC42" i="20"/>
  <c r="AD42" i="20" s="1"/>
  <c r="AE42" i="20" s="1"/>
  <c r="AF42" i="20" s="1"/>
  <c r="AG42" i="20" s="1"/>
  <c r="AH42" i="20" s="1"/>
  <c r="AC51" i="16"/>
  <c r="AD51" i="16" s="1"/>
  <c r="AE51" i="16" s="1"/>
  <c r="AF51" i="16" s="1"/>
  <c r="AG51" i="16" s="1"/>
  <c r="AH51" i="16" s="1"/>
  <c r="AB52" i="16" s="1"/>
  <c r="F32" i="1"/>
  <c r="H32" i="1"/>
  <c r="AC52" i="20"/>
  <c r="AD52" i="20" s="1"/>
  <c r="AE52" i="20" s="1"/>
  <c r="AF52" i="20" s="1"/>
  <c r="AG52" i="20" s="1"/>
  <c r="AH52" i="20" s="1"/>
  <c r="I31" i="1"/>
  <c r="K33" i="1"/>
  <c r="J33" i="1"/>
  <c r="D33" i="1"/>
  <c r="C33" i="1"/>
  <c r="B34" i="1"/>
  <c r="AC50" i="15"/>
  <c r="AD50" i="15" s="1"/>
  <c r="AE50" i="15" s="1"/>
  <c r="AF50" i="15" s="1"/>
  <c r="AG50" i="15" s="1"/>
  <c r="AH50" i="15" s="1"/>
  <c r="AB51" i="15" s="1"/>
  <c r="K33" i="18"/>
  <c r="J33" i="18"/>
  <c r="D33" i="18"/>
  <c r="C33" i="18"/>
  <c r="B34" i="18"/>
  <c r="E51" i="10"/>
  <c r="F51" i="10" s="1"/>
  <c r="G51" i="10" s="1"/>
  <c r="H51" i="10" s="1"/>
  <c r="I51" i="10" s="1"/>
  <c r="J51" i="10" s="1"/>
  <c r="D52" i="10" s="1"/>
  <c r="H32" i="18"/>
  <c r="F32" i="18"/>
  <c r="Q51" i="10"/>
  <c r="R51" i="10" s="1"/>
  <c r="S51" i="10" s="1"/>
  <c r="T51" i="10" s="1"/>
  <c r="U51" i="10" s="1"/>
  <c r="V51" i="10" s="1"/>
  <c r="P52" i="10" s="1"/>
  <c r="I32" i="18" l="1"/>
  <c r="I32" i="1"/>
  <c r="J34" i="17"/>
  <c r="K34" i="17"/>
  <c r="B35" i="17"/>
  <c r="D34" i="17"/>
  <c r="C34" i="17"/>
  <c r="Q51" i="13"/>
  <c r="R51" i="13" s="1"/>
  <c r="S51" i="13" s="1"/>
  <c r="T51" i="13" s="1"/>
  <c r="U51" i="13" s="1"/>
  <c r="V51" i="13" s="1"/>
  <c r="P52" i="13" s="1"/>
  <c r="F33" i="18"/>
  <c r="H33" i="18"/>
  <c r="E52" i="13"/>
  <c r="F52" i="13" s="1"/>
  <c r="G52" i="13" s="1"/>
  <c r="H52" i="13" s="1"/>
  <c r="I52" i="13" s="1"/>
  <c r="J52" i="13" s="1"/>
  <c r="AC52" i="16"/>
  <c r="AD52" i="16" s="1"/>
  <c r="AE52" i="16" s="1"/>
  <c r="AF52" i="16" s="1"/>
  <c r="AG52" i="16" s="1"/>
  <c r="AH52" i="16" s="1"/>
  <c r="AC51" i="15"/>
  <c r="AD51" i="15" s="1"/>
  <c r="AE51" i="15" s="1"/>
  <c r="AF51" i="15" s="1"/>
  <c r="AG51" i="15" s="1"/>
  <c r="AH51" i="15" s="1"/>
  <c r="AB52" i="15" s="1"/>
  <c r="Q52" i="10"/>
  <c r="R52" i="10" s="1"/>
  <c r="S52" i="10" s="1"/>
  <c r="T52" i="10" s="1"/>
  <c r="U52" i="10" s="1"/>
  <c r="V52" i="10" s="1"/>
  <c r="F33" i="17"/>
  <c r="H33" i="17"/>
  <c r="AD50" i="10"/>
  <c r="K34" i="1"/>
  <c r="J34" i="1"/>
  <c r="D34" i="1"/>
  <c r="C34" i="1"/>
  <c r="B35" i="1"/>
  <c r="Q50" i="15"/>
  <c r="R50" i="15" s="1"/>
  <c r="S50" i="15" s="1"/>
  <c r="T50" i="15" s="1"/>
  <c r="U50" i="15" s="1"/>
  <c r="V50" i="15" s="1"/>
  <c r="P51" i="15" s="1"/>
  <c r="E52" i="10"/>
  <c r="F52" i="10" s="1"/>
  <c r="G52" i="10" s="1"/>
  <c r="H52" i="10" s="1"/>
  <c r="I52" i="10" s="1"/>
  <c r="J52" i="10" s="1"/>
  <c r="J34" i="18"/>
  <c r="K34" i="18"/>
  <c r="D34" i="18"/>
  <c r="B35" i="18"/>
  <c r="C34" i="18"/>
  <c r="I32" i="17"/>
  <c r="AC52" i="19"/>
  <c r="AD52" i="19" s="1"/>
  <c r="AE52" i="19" s="1"/>
  <c r="AF52" i="19" s="1"/>
  <c r="AG52" i="19" s="1"/>
  <c r="AH52" i="19" s="1"/>
  <c r="H33" i="1"/>
  <c r="F33" i="1"/>
  <c r="E51" i="19"/>
  <c r="F51" i="19" s="1"/>
  <c r="G51" i="19" s="1"/>
  <c r="H51" i="19" s="1"/>
  <c r="I51" i="19" s="1"/>
  <c r="J51" i="19" s="1"/>
  <c r="D52" i="19" s="1"/>
  <c r="I33" i="1" l="1"/>
  <c r="I33" i="18"/>
  <c r="I33" i="17"/>
  <c r="J35" i="1"/>
  <c r="K35" i="1"/>
  <c r="D35" i="1"/>
  <c r="C35" i="1"/>
  <c r="B36" i="1"/>
  <c r="E52" i="19"/>
  <c r="F52" i="19" s="1"/>
  <c r="G52" i="19" s="1"/>
  <c r="H52" i="19" s="1"/>
  <c r="I52" i="19" s="1"/>
  <c r="J52" i="19" s="1"/>
  <c r="H34" i="1"/>
  <c r="F34" i="1"/>
  <c r="Q52" i="13"/>
  <c r="R52" i="13" s="1"/>
  <c r="S52" i="13" s="1"/>
  <c r="T52" i="13" s="1"/>
  <c r="U52" i="13" s="1"/>
  <c r="V52" i="13" s="1"/>
  <c r="F34" i="17"/>
  <c r="H34" i="17"/>
  <c r="K35" i="17"/>
  <c r="J35" i="17"/>
  <c r="D35" i="17"/>
  <c r="C35" i="17"/>
  <c r="B36" i="17"/>
  <c r="K35" i="18"/>
  <c r="J35" i="18"/>
  <c r="B36" i="18"/>
  <c r="D35" i="18"/>
  <c r="C35" i="18"/>
  <c r="H34" i="18"/>
  <c r="F34" i="18"/>
  <c r="Q51" i="15"/>
  <c r="R51" i="15" s="1"/>
  <c r="S51" i="15" s="1"/>
  <c r="T51" i="15" s="1"/>
  <c r="U51" i="15" s="1"/>
  <c r="V51" i="15" s="1"/>
  <c r="P52" i="15" s="1"/>
  <c r="AE50" i="10"/>
  <c r="AC52" i="15"/>
  <c r="AD52" i="15" s="1"/>
  <c r="AE52" i="15" s="1"/>
  <c r="AF52" i="15" s="1"/>
  <c r="AG52" i="15" s="1"/>
  <c r="AH52" i="15" s="1"/>
  <c r="I34" i="17" l="1"/>
  <c r="I34" i="1"/>
  <c r="I34" i="18"/>
  <c r="F35" i="17"/>
  <c r="H35" i="17"/>
  <c r="J36" i="1"/>
  <c r="K36" i="1"/>
  <c r="C36" i="1"/>
  <c r="B37" i="1"/>
  <c r="D36" i="1"/>
  <c r="H35" i="18"/>
  <c r="F35" i="18"/>
  <c r="AF50" i="10"/>
  <c r="AG50" i="10" s="1"/>
  <c r="AH50" i="10" s="1"/>
  <c r="AB51" i="10" s="1"/>
  <c r="K36" i="18"/>
  <c r="J36" i="18"/>
  <c r="D36" i="18"/>
  <c r="C36" i="18"/>
  <c r="B37" i="18"/>
  <c r="H35" i="1"/>
  <c r="F35" i="1"/>
  <c r="Q52" i="15"/>
  <c r="R52" i="15" s="1"/>
  <c r="S52" i="15" s="1"/>
  <c r="T52" i="15" s="1"/>
  <c r="U52" i="15" s="1"/>
  <c r="V52" i="15" s="1"/>
  <c r="K36" i="17"/>
  <c r="J36" i="17"/>
  <c r="B37" i="17"/>
  <c r="D36" i="17"/>
  <c r="C36" i="17"/>
  <c r="I35" i="18" l="1"/>
  <c r="K37" i="18"/>
  <c r="J37" i="18"/>
  <c r="B38" i="18"/>
  <c r="D37" i="18"/>
  <c r="C37" i="18"/>
  <c r="I35" i="1"/>
  <c r="H36" i="18"/>
  <c r="F36" i="18"/>
  <c r="F36" i="1"/>
  <c r="H36" i="1"/>
  <c r="I35" i="17"/>
  <c r="J37" i="1"/>
  <c r="K37" i="1"/>
  <c r="D37" i="1"/>
  <c r="C37" i="1"/>
  <c r="B38" i="1"/>
  <c r="F36" i="17"/>
  <c r="H36" i="17"/>
  <c r="K37" i="17"/>
  <c r="J37" i="17"/>
  <c r="D37" i="17"/>
  <c r="C37" i="17"/>
  <c r="B38" i="17"/>
  <c r="AC51" i="10"/>
  <c r="AD51" i="10" s="1"/>
  <c r="AE51" i="10" s="1"/>
  <c r="AF51" i="10" s="1"/>
  <c r="AG51" i="10" s="1"/>
  <c r="AH51" i="10" s="1"/>
  <c r="AB52" i="10" s="1"/>
  <c r="I36" i="17" l="1"/>
  <c r="H37" i="1"/>
  <c r="F37" i="1"/>
  <c r="K38" i="17"/>
  <c r="J38" i="17"/>
  <c r="B39" i="17"/>
  <c r="D38" i="17"/>
  <c r="C38" i="17"/>
  <c r="H37" i="18"/>
  <c r="F37" i="18"/>
  <c r="F37" i="17"/>
  <c r="H37" i="17"/>
  <c r="K38" i="18"/>
  <c r="J38" i="18"/>
  <c r="D38" i="18"/>
  <c r="C38" i="18"/>
  <c r="B39" i="18"/>
  <c r="I36" i="1"/>
  <c r="I36" i="18"/>
  <c r="J38" i="1"/>
  <c r="K38" i="1"/>
  <c r="B39" i="1"/>
  <c r="C38" i="1"/>
  <c r="D38" i="1"/>
  <c r="AC52" i="10"/>
  <c r="AD52" i="10" s="1"/>
  <c r="AE52" i="10" s="1"/>
  <c r="AF52" i="10" s="1"/>
  <c r="AG52" i="10" s="1"/>
  <c r="AH52" i="10" s="1"/>
  <c r="I37" i="18" l="1"/>
  <c r="I37" i="17"/>
  <c r="K39" i="18"/>
  <c r="J39" i="18"/>
  <c r="D39" i="18"/>
  <c r="C39" i="18"/>
  <c r="B40" i="18"/>
  <c r="H38" i="18"/>
  <c r="F38" i="18"/>
  <c r="H38" i="1"/>
  <c r="F38" i="1"/>
  <c r="J39" i="1"/>
  <c r="K39" i="1"/>
  <c r="D39" i="1"/>
  <c r="C39" i="1"/>
  <c r="B40" i="1"/>
  <c r="I37" i="1"/>
  <c r="H38" i="17"/>
  <c r="F38" i="17"/>
  <c r="J39" i="17"/>
  <c r="K39" i="17"/>
  <c r="D39" i="17"/>
  <c r="C39" i="17"/>
  <c r="B40" i="17"/>
  <c r="I38" i="18" l="1"/>
  <c r="I38" i="17"/>
  <c r="K40" i="17"/>
  <c r="J40" i="17"/>
  <c r="B41" i="17"/>
  <c r="D40" i="17"/>
  <c r="C40" i="17"/>
  <c r="I38" i="1"/>
  <c r="K40" i="18"/>
  <c r="J40" i="18"/>
  <c r="D40" i="18"/>
  <c r="C40" i="18"/>
  <c r="B41" i="18"/>
  <c r="K40" i="1"/>
  <c r="J40" i="1"/>
  <c r="B41" i="1"/>
  <c r="C40" i="1"/>
  <c r="D40" i="1"/>
  <c r="F39" i="18"/>
  <c r="H39" i="18"/>
  <c r="H39" i="1"/>
  <c r="F39" i="1"/>
  <c r="F39" i="17"/>
  <c r="H39" i="17"/>
  <c r="I39" i="1" l="1"/>
  <c r="I39" i="18"/>
  <c r="H40" i="18"/>
  <c r="F40" i="18"/>
  <c r="K41" i="18"/>
  <c r="J41" i="18"/>
  <c r="B42" i="18"/>
  <c r="D41" i="18"/>
  <c r="C41" i="18"/>
  <c r="H40" i="1"/>
  <c r="F40" i="1"/>
  <c r="K41" i="1"/>
  <c r="J41" i="1"/>
  <c r="D41" i="1"/>
  <c r="C41" i="1"/>
  <c r="B42" i="1"/>
  <c r="F40" i="17"/>
  <c r="H40" i="17"/>
  <c r="K41" i="17"/>
  <c r="J41" i="17"/>
  <c r="D41" i="17"/>
  <c r="C41" i="17"/>
  <c r="B42" i="17"/>
  <c r="I39" i="17"/>
  <c r="I40" i="18" l="1"/>
  <c r="I40" i="1"/>
  <c r="F41" i="17"/>
  <c r="H41" i="17"/>
  <c r="H41" i="18"/>
  <c r="F41" i="18"/>
  <c r="J42" i="18"/>
  <c r="K42" i="18"/>
  <c r="D42" i="18"/>
  <c r="B43" i="18"/>
  <c r="C42" i="18"/>
  <c r="K42" i="1"/>
  <c r="J42" i="1"/>
  <c r="B43" i="1"/>
  <c r="C42" i="1"/>
  <c r="D42" i="1"/>
  <c r="H41" i="1"/>
  <c r="F41" i="1"/>
  <c r="I40" i="17"/>
  <c r="K42" i="17"/>
  <c r="J42" i="17"/>
  <c r="B43" i="17"/>
  <c r="D42" i="17"/>
  <c r="C42" i="17"/>
  <c r="I41" i="18" l="1"/>
  <c r="I41" i="1"/>
  <c r="I41" i="17"/>
  <c r="H42" i="1"/>
  <c r="F42" i="1"/>
  <c r="K43" i="1"/>
  <c r="J43" i="1"/>
  <c r="D43" i="1"/>
  <c r="C43" i="1"/>
  <c r="B44" i="1"/>
  <c r="K43" i="17"/>
  <c r="J43" i="17"/>
  <c r="D43" i="17"/>
  <c r="C43" i="17"/>
  <c r="B44" i="17"/>
  <c r="K43" i="18"/>
  <c r="J43" i="18"/>
  <c r="C43" i="18"/>
  <c r="D43" i="18"/>
  <c r="B44" i="18"/>
  <c r="H42" i="18"/>
  <c r="F42" i="18"/>
  <c r="H42" i="17"/>
  <c r="F42" i="17"/>
  <c r="I42" i="1" l="1"/>
  <c r="I42" i="17"/>
  <c r="I42" i="18"/>
  <c r="K44" i="18"/>
  <c r="J44" i="18"/>
  <c r="D44" i="18"/>
  <c r="B45" i="18"/>
  <c r="C44" i="18"/>
  <c r="K44" i="1"/>
  <c r="J44" i="1"/>
  <c r="B45" i="1"/>
  <c r="D44" i="1"/>
  <c r="C44" i="1"/>
  <c r="H43" i="18"/>
  <c r="F43" i="18"/>
  <c r="K44" i="17"/>
  <c r="J44" i="17"/>
  <c r="B45" i="17"/>
  <c r="D44" i="17"/>
  <c r="C44" i="17"/>
  <c r="F43" i="1"/>
  <c r="H43" i="1"/>
  <c r="F43" i="17"/>
  <c r="H43" i="17"/>
  <c r="I43" i="18" l="1"/>
  <c r="I43" i="17"/>
  <c r="F44" i="1"/>
  <c r="H44" i="1"/>
  <c r="K45" i="1"/>
  <c r="J45" i="1"/>
  <c r="D45" i="1"/>
  <c r="C45" i="1"/>
  <c r="B46" i="1"/>
  <c r="I43" i="1"/>
  <c r="H44" i="17"/>
  <c r="F44" i="17"/>
  <c r="K45" i="18"/>
  <c r="J45" i="18"/>
  <c r="D45" i="18"/>
  <c r="C45" i="18"/>
  <c r="B46" i="18"/>
  <c r="J45" i="17"/>
  <c r="K45" i="17"/>
  <c r="D45" i="17"/>
  <c r="C45" i="17"/>
  <c r="B46" i="17"/>
  <c r="H44" i="18"/>
  <c r="F44" i="18"/>
  <c r="I44" i="18" l="1"/>
  <c r="I44" i="17"/>
  <c r="I44" i="1"/>
  <c r="F45" i="18"/>
  <c r="H45" i="18"/>
  <c r="F45" i="17"/>
  <c r="H45" i="17"/>
  <c r="J46" i="18"/>
  <c r="K46" i="18"/>
  <c r="D46" i="18"/>
  <c r="B47" i="18"/>
  <c r="C46" i="18"/>
  <c r="K46" i="1"/>
  <c r="J46" i="1"/>
  <c r="D46" i="1"/>
  <c r="C46" i="1"/>
  <c r="B47" i="1"/>
  <c r="K46" i="17"/>
  <c r="J46" i="17"/>
  <c r="B47" i="17"/>
  <c r="D46" i="17"/>
  <c r="C46" i="17"/>
  <c r="K47" i="18" l="1"/>
  <c r="J47" i="18"/>
  <c r="B48" i="18"/>
  <c r="D47" i="18"/>
  <c r="C47" i="18"/>
  <c r="H46" i="18"/>
  <c r="F46" i="18"/>
  <c r="F46" i="1"/>
  <c r="H46" i="1"/>
  <c r="H46" i="17"/>
  <c r="F46" i="17"/>
  <c r="K47" i="17"/>
  <c r="J47" i="17"/>
  <c r="D47" i="17"/>
  <c r="C47" i="17"/>
  <c r="B48" i="17"/>
  <c r="I45" i="17"/>
  <c r="J47" i="1"/>
  <c r="K47" i="1"/>
  <c r="D47" i="1"/>
  <c r="C47" i="1"/>
  <c r="B48" i="1"/>
  <c r="I45" i="18"/>
  <c r="I46" i="18" l="1"/>
  <c r="I46" i="17"/>
  <c r="H47" i="1"/>
  <c r="F47" i="1"/>
  <c r="J48" i="1"/>
  <c r="K48" i="1"/>
  <c r="D48" i="1"/>
  <c r="B49" i="1"/>
  <c r="C48" i="1"/>
  <c r="I46" i="1"/>
  <c r="K48" i="17"/>
  <c r="J48" i="17"/>
  <c r="B49" i="17"/>
  <c r="D48" i="17"/>
  <c r="C48" i="17"/>
  <c r="H47" i="18"/>
  <c r="F47" i="18"/>
  <c r="K48" i="18"/>
  <c r="J48" i="18"/>
  <c r="D48" i="18"/>
  <c r="C48" i="18"/>
  <c r="B49" i="18"/>
  <c r="F47" i="17"/>
  <c r="H47" i="17"/>
  <c r="I47" i="18" l="1"/>
  <c r="I47" i="1"/>
  <c r="F48" i="17"/>
  <c r="H48" i="17"/>
  <c r="K49" i="18"/>
  <c r="J49" i="18"/>
  <c r="B50" i="18"/>
  <c r="C49" i="18"/>
  <c r="D49" i="18"/>
  <c r="F48" i="1"/>
  <c r="H48" i="1"/>
  <c r="K49" i="17"/>
  <c r="J49" i="17"/>
  <c r="D49" i="17"/>
  <c r="C49" i="17"/>
  <c r="B50" i="17"/>
  <c r="I47" i="17"/>
  <c r="F48" i="18"/>
  <c r="H48" i="18"/>
  <c r="J49" i="1"/>
  <c r="K49" i="1"/>
  <c r="D49" i="1"/>
  <c r="C49" i="1"/>
  <c r="B50" i="1"/>
  <c r="I48" i="1" l="1"/>
  <c r="I48" i="18"/>
  <c r="H49" i="1"/>
  <c r="F49" i="1"/>
  <c r="J50" i="1"/>
  <c r="K50" i="1"/>
  <c r="B51" i="1"/>
  <c r="D50" i="1"/>
  <c r="C50" i="1"/>
  <c r="F49" i="17"/>
  <c r="H49" i="17"/>
  <c r="H49" i="18"/>
  <c r="F49" i="18"/>
  <c r="K50" i="18"/>
  <c r="J50" i="18"/>
  <c r="D50" i="18"/>
  <c r="C50" i="18"/>
  <c r="B51" i="18"/>
  <c r="J50" i="17"/>
  <c r="K50" i="17"/>
  <c r="B51" i="17"/>
  <c r="D50" i="17"/>
  <c r="C50" i="17"/>
  <c r="I48" i="17"/>
  <c r="I49" i="1" l="1"/>
  <c r="I49" i="17"/>
  <c r="I49" i="18"/>
  <c r="H50" i="17"/>
  <c r="F50" i="17"/>
  <c r="K51" i="17"/>
  <c r="J51" i="17"/>
  <c r="D51" i="17"/>
  <c r="C51" i="17"/>
  <c r="B52" i="17"/>
  <c r="J51" i="1"/>
  <c r="K51" i="1"/>
  <c r="D51" i="1"/>
  <c r="C51" i="1"/>
  <c r="B52" i="1"/>
  <c r="H50" i="1"/>
  <c r="F50" i="1"/>
  <c r="K51" i="18"/>
  <c r="J51" i="18"/>
  <c r="C51" i="18"/>
  <c r="B52" i="18"/>
  <c r="D51" i="18"/>
  <c r="H50" i="18"/>
  <c r="F50" i="18"/>
  <c r="I50" i="17" l="1"/>
  <c r="I50" i="1"/>
  <c r="I50" i="18"/>
  <c r="H51" i="18"/>
  <c r="F51" i="18"/>
  <c r="K52" i="17"/>
  <c r="J52" i="17"/>
  <c r="B53" i="17"/>
  <c r="D52" i="17"/>
  <c r="C52" i="17"/>
  <c r="K52" i="18"/>
  <c r="J52" i="18"/>
  <c r="D52" i="18"/>
  <c r="C52" i="18"/>
  <c r="B53" i="18"/>
  <c r="K52" i="1"/>
  <c r="J52" i="1"/>
  <c r="D52" i="1"/>
  <c r="C52" i="1"/>
  <c r="B53" i="1"/>
  <c r="H51" i="1"/>
  <c r="F51" i="1"/>
  <c r="F51" i="17"/>
  <c r="H51" i="17"/>
  <c r="I51" i="18" l="1"/>
  <c r="I51" i="1"/>
  <c r="H52" i="18"/>
  <c r="F52" i="18"/>
  <c r="K53" i="18"/>
  <c r="J53" i="18"/>
  <c r="D53" i="18"/>
  <c r="B54" i="18"/>
  <c r="C53" i="18"/>
  <c r="I51" i="17"/>
  <c r="F52" i="17"/>
  <c r="H52" i="17"/>
  <c r="K53" i="1"/>
  <c r="J53" i="1"/>
  <c r="D53" i="1"/>
  <c r="C53" i="1"/>
  <c r="B54" i="1"/>
  <c r="K53" i="17"/>
  <c r="J53" i="17"/>
  <c r="D53" i="17"/>
  <c r="C53" i="17"/>
  <c r="B54" i="17"/>
  <c r="F52" i="1"/>
  <c r="H52" i="1"/>
  <c r="I52" i="18" l="1"/>
  <c r="I52" i="1"/>
  <c r="F53" i="17"/>
  <c r="H53" i="17"/>
  <c r="K54" i="17"/>
  <c r="J54" i="17"/>
  <c r="B55" i="17"/>
  <c r="D54" i="17"/>
  <c r="C54" i="17"/>
  <c r="H53" i="18"/>
  <c r="F53" i="18"/>
  <c r="I52" i="17"/>
  <c r="J54" i="18"/>
  <c r="K54" i="18"/>
  <c r="D54" i="18"/>
  <c r="B55" i="18"/>
  <c r="C54" i="18"/>
  <c r="K54" i="1"/>
  <c r="J54" i="1"/>
  <c r="C54" i="1"/>
  <c r="B55" i="1"/>
  <c r="D54" i="1"/>
  <c r="H53" i="1"/>
  <c r="F53" i="1"/>
  <c r="I53" i="18" l="1"/>
  <c r="K55" i="1"/>
  <c r="J55" i="1"/>
  <c r="D55" i="1"/>
  <c r="C55" i="1"/>
  <c r="B56" i="1"/>
  <c r="F54" i="1"/>
  <c r="H54" i="1"/>
  <c r="F54" i="17"/>
  <c r="H54" i="17"/>
  <c r="K55" i="18"/>
  <c r="J55" i="18"/>
  <c r="C55" i="18"/>
  <c r="B56" i="18"/>
  <c r="D55" i="18"/>
  <c r="I53" i="1"/>
  <c r="K55" i="17"/>
  <c r="J55" i="17"/>
  <c r="D55" i="17"/>
  <c r="C55" i="17"/>
  <c r="B56" i="17"/>
  <c r="F54" i="18"/>
  <c r="H54" i="18"/>
  <c r="I53" i="17"/>
  <c r="I54" i="17" l="1"/>
  <c r="F55" i="17"/>
  <c r="H55" i="17"/>
  <c r="I54" i="18"/>
  <c r="K56" i="17"/>
  <c r="J56" i="17"/>
  <c r="B57" i="17"/>
  <c r="D56" i="17"/>
  <c r="C56" i="17"/>
  <c r="H55" i="18"/>
  <c r="F55" i="18"/>
  <c r="I54" i="1"/>
  <c r="K56" i="1"/>
  <c r="J56" i="1"/>
  <c r="B57" i="1"/>
  <c r="D56" i="1"/>
  <c r="C56" i="1"/>
  <c r="H55" i="1"/>
  <c r="F55" i="1"/>
  <c r="K56" i="18"/>
  <c r="J56" i="18"/>
  <c r="D56" i="18"/>
  <c r="C56" i="18"/>
  <c r="B57" i="18"/>
  <c r="H56" i="18" l="1"/>
  <c r="F56" i="18"/>
  <c r="H56" i="1"/>
  <c r="F56" i="1"/>
  <c r="K57" i="18"/>
  <c r="J57" i="18"/>
  <c r="D57" i="18"/>
  <c r="C57" i="18"/>
  <c r="B58" i="18"/>
  <c r="I55" i="18"/>
  <c r="H56" i="17"/>
  <c r="F56" i="17"/>
  <c r="I55" i="1"/>
  <c r="K57" i="17"/>
  <c r="J57" i="17"/>
  <c r="D57" i="17"/>
  <c r="C57" i="17"/>
  <c r="B58" i="17"/>
  <c r="K57" i="1"/>
  <c r="J57" i="1"/>
  <c r="D57" i="1"/>
  <c r="C57" i="1"/>
  <c r="B58" i="1"/>
  <c r="I55" i="17"/>
  <c r="I56" i="18" l="1"/>
  <c r="I56" i="17"/>
  <c r="I56" i="1"/>
  <c r="J58" i="17"/>
  <c r="K58" i="17"/>
  <c r="B59" i="17"/>
  <c r="D58" i="17"/>
  <c r="C58" i="17"/>
  <c r="H57" i="1"/>
  <c r="F57" i="1"/>
  <c r="K58" i="1"/>
  <c r="J58" i="1"/>
  <c r="D58" i="1"/>
  <c r="C58" i="1"/>
  <c r="B59" i="1"/>
  <c r="F57" i="18"/>
  <c r="H57" i="18"/>
  <c r="K58" i="18"/>
  <c r="J58" i="18"/>
  <c r="D58" i="18"/>
  <c r="B59" i="18"/>
  <c r="C58" i="18"/>
  <c r="F57" i="17"/>
  <c r="H57" i="17"/>
  <c r="J59" i="1" l="1"/>
  <c r="K59" i="1"/>
  <c r="D59" i="1"/>
  <c r="C59" i="1"/>
  <c r="B60" i="1"/>
  <c r="F58" i="1"/>
  <c r="H58" i="1"/>
  <c r="H58" i="18"/>
  <c r="F58" i="18"/>
  <c r="K59" i="18"/>
  <c r="J59" i="18"/>
  <c r="D59" i="18"/>
  <c r="C59" i="18"/>
  <c r="B60" i="18"/>
  <c r="I57" i="17"/>
  <c r="I57" i="1"/>
  <c r="F58" i="17"/>
  <c r="H58" i="17"/>
  <c r="K59" i="17"/>
  <c r="J59" i="17"/>
  <c r="D59" i="17"/>
  <c r="C59" i="17"/>
  <c r="B60" i="17"/>
  <c r="I57" i="18"/>
  <c r="I58" i="18" l="1"/>
  <c r="I58" i="1"/>
  <c r="H59" i="1"/>
  <c r="F59" i="1"/>
  <c r="F59" i="17"/>
  <c r="H59" i="17"/>
  <c r="H59" i="18"/>
  <c r="F59" i="18"/>
  <c r="K60" i="17"/>
  <c r="J60" i="17"/>
  <c r="B61" i="17"/>
  <c r="D60" i="17"/>
  <c r="C60" i="17"/>
  <c r="I58" i="17"/>
  <c r="J60" i="1"/>
  <c r="K60" i="1"/>
  <c r="C60" i="1"/>
  <c r="B61" i="1"/>
  <c r="D60" i="1"/>
  <c r="K60" i="18"/>
  <c r="J60" i="18"/>
  <c r="D60" i="18"/>
  <c r="B61" i="18"/>
  <c r="C60" i="18"/>
  <c r="I59" i="18" l="1"/>
  <c r="I59" i="1"/>
  <c r="H60" i="17"/>
  <c r="F60" i="17"/>
  <c r="K61" i="18"/>
  <c r="J61" i="18"/>
  <c r="B62" i="18"/>
  <c r="D61" i="18"/>
  <c r="C61" i="18"/>
  <c r="K61" i="17"/>
  <c r="J61" i="17"/>
  <c r="D61" i="17"/>
  <c r="C61" i="17"/>
  <c r="B62" i="17"/>
  <c r="F60" i="1"/>
  <c r="H60" i="1"/>
  <c r="J61" i="1"/>
  <c r="K61" i="1"/>
  <c r="D61" i="1"/>
  <c r="C61" i="1"/>
  <c r="B62" i="1"/>
  <c r="H60" i="18"/>
  <c r="F60" i="18"/>
  <c r="I59" i="17"/>
  <c r="I60" i="17" l="1"/>
  <c r="I60" i="18"/>
  <c r="H61" i="18"/>
  <c r="F61" i="18"/>
  <c r="J62" i="1"/>
  <c r="K62" i="1"/>
  <c r="B63" i="1"/>
  <c r="C62" i="1"/>
  <c r="D62" i="1"/>
  <c r="K62" i="17"/>
  <c r="J62" i="17"/>
  <c r="B63" i="17"/>
  <c r="D62" i="17"/>
  <c r="C62" i="17"/>
  <c r="F61" i="17"/>
  <c r="H61" i="17"/>
  <c r="H61" i="1"/>
  <c r="F61" i="1"/>
  <c r="K62" i="18"/>
  <c r="J62" i="18"/>
  <c r="D62" i="18"/>
  <c r="C62" i="18"/>
  <c r="B63" i="18"/>
  <c r="I60" i="1"/>
  <c r="I61" i="18" l="1"/>
  <c r="J63" i="17"/>
  <c r="K63" i="17"/>
  <c r="D63" i="17"/>
  <c r="C63" i="17"/>
  <c r="B64" i="17"/>
  <c r="K63" i="18"/>
  <c r="J63" i="18"/>
  <c r="B64" i="18"/>
  <c r="D63" i="18"/>
  <c r="C63" i="18"/>
  <c r="H62" i="1"/>
  <c r="F62" i="1"/>
  <c r="H62" i="17"/>
  <c r="F62" i="17"/>
  <c r="H62" i="18"/>
  <c r="F62" i="18"/>
  <c r="J63" i="1"/>
  <c r="K63" i="1"/>
  <c r="D63" i="1"/>
  <c r="C63" i="1"/>
  <c r="B64" i="1"/>
  <c r="I61" i="1"/>
  <c r="I61" i="17"/>
  <c r="I62" i="17" l="1"/>
  <c r="I62" i="18"/>
  <c r="I62" i="1"/>
  <c r="H63" i="18"/>
  <c r="F63" i="18"/>
  <c r="K64" i="1"/>
  <c r="J64" i="1"/>
  <c r="D64" i="1"/>
  <c r="C64" i="1"/>
  <c r="B65" i="1"/>
  <c r="J64" i="18"/>
  <c r="K64" i="18"/>
  <c r="D64" i="18"/>
  <c r="B65" i="18"/>
  <c r="C64" i="18"/>
  <c r="H63" i="1"/>
  <c r="F63" i="1"/>
  <c r="K64" i="17"/>
  <c r="J64" i="17"/>
  <c r="B65" i="17"/>
  <c r="C64" i="17"/>
  <c r="D64" i="17"/>
  <c r="F63" i="17"/>
  <c r="H63" i="17"/>
  <c r="I63" i="1" l="1"/>
  <c r="I63" i="18"/>
  <c r="H64" i="18"/>
  <c r="F64" i="18"/>
  <c r="H64" i="17"/>
  <c r="F64" i="17"/>
  <c r="K65" i="1"/>
  <c r="J65" i="1"/>
  <c r="D65" i="1"/>
  <c r="C65" i="1"/>
  <c r="B66" i="1"/>
  <c r="K65" i="18"/>
  <c r="J65" i="18"/>
  <c r="D65" i="18"/>
  <c r="C65" i="18"/>
  <c r="B66" i="18"/>
  <c r="F64" i="1"/>
  <c r="H64" i="1"/>
  <c r="I63" i="17"/>
  <c r="K65" i="17"/>
  <c r="J65" i="17"/>
  <c r="D65" i="17"/>
  <c r="C65" i="17"/>
  <c r="B66" i="17"/>
  <c r="I64" i="18" l="1"/>
  <c r="F65" i="17"/>
  <c r="H65" i="17"/>
  <c r="F65" i="18"/>
  <c r="H65" i="18"/>
  <c r="K66" i="17"/>
  <c r="J66" i="17"/>
  <c r="B67" i="17"/>
  <c r="D66" i="17"/>
  <c r="C66" i="17"/>
  <c r="H65" i="1"/>
  <c r="F65" i="1"/>
  <c r="K66" i="1"/>
  <c r="J66" i="1"/>
  <c r="B67" i="1"/>
  <c r="K67" i="1" s="1"/>
  <c r="C66" i="1"/>
  <c r="D66" i="1"/>
  <c r="I64" i="17"/>
  <c r="I64" i="1"/>
  <c r="K66" i="18"/>
  <c r="J66" i="18"/>
  <c r="D66" i="18"/>
  <c r="B67" i="18"/>
  <c r="C66" i="18"/>
  <c r="I65" i="1" l="1"/>
  <c r="H66" i="18"/>
  <c r="F66" i="18"/>
  <c r="F66" i="17"/>
  <c r="H66" i="17"/>
  <c r="J67" i="18"/>
  <c r="K67" i="18"/>
  <c r="C67" i="18"/>
  <c r="B68" i="18"/>
  <c r="D67" i="18"/>
  <c r="J67" i="1"/>
  <c r="D67" i="1"/>
  <c r="C67" i="1"/>
  <c r="B68" i="1"/>
  <c r="K67" i="17"/>
  <c r="J67" i="17"/>
  <c r="D67" i="17"/>
  <c r="C67" i="17"/>
  <c r="B68" i="17"/>
  <c r="F66" i="1"/>
  <c r="H66" i="1"/>
  <c r="I65" i="18"/>
  <c r="I65" i="17"/>
  <c r="I66" i="18" l="1"/>
  <c r="I66" i="17"/>
  <c r="H67" i="18"/>
  <c r="F67" i="18"/>
  <c r="H67" i="1"/>
  <c r="F67" i="1"/>
  <c r="I66" i="1"/>
  <c r="K68" i="18"/>
  <c r="J68" i="18"/>
  <c r="D68" i="18"/>
  <c r="C68" i="18"/>
  <c r="B69" i="18"/>
  <c r="K68" i="17"/>
  <c r="J68" i="17"/>
  <c r="B69" i="17"/>
  <c r="D68" i="17"/>
  <c r="C68" i="17"/>
  <c r="F67" i="17"/>
  <c r="H67" i="17"/>
  <c r="K68" i="1"/>
  <c r="J68" i="1"/>
  <c r="B69" i="1"/>
  <c r="D68" i="1"/>
  <c r="C68" i="1"/>
  <c r="I67" i="1" l="1"/>
  <c r="I67" i="18"/>
  <c r="K69" i="18"/>
  <c r="J69" i="18"/>
  <c r="D69" i="18"/>
  <c r="C69" i="18"/>
  <c r="B70" i="18"/>
  <c r="H68" i="1"/>
  <c r="F68" i="1"/>
  <c r="K69" i="1"/>
  <c r="J69" i="1"/>
  <c r="D69" i="1"/>
  <c r="C69" i="1"/>
  <c r="B70" i="1"/>
  <c r="H68" i="18"/>
  <c r="F68" i="18"/>
  <c r="I67" i="17"/>
  <c r="H68" i="17"/>
  <c r="F68" i="17"/>
  <c r="J69" i="17"/>
  <c r="K69" i="17"/>
  <c r="D69" i="17"/>
  <c r="C69" i="17"/>
  <c r="B70" i="17"/>
  <c r="I68" i="18" l="1"/>
  <c r="I68" i="1"/>
  <c r="K70" i="1"/>
  <c r="J70" i="1"/>
  <c r="D70" i="1"/>
  <c r="C70" i="1"/>
  <c r="B71" i="1"/>
  <c r="K70" i="17"/>
  <c r="J70" i="17"/>
  <c r="B71" i="17"/>
  <c r="D70" i="17"/>
  <c r="C70" i="17"/>
  <c r="F69" i="17"/>
  <c r="H69" i="17"/>
  <c r="I68" i="17"/>
  <c r="J70" i="18"/>
  <c r="K70" i="18"/>
  <c r="D70" i="18"/>
  <c r="B71" i="18"/>
  <c r="C70" i="18"/>
  <c r="H69" i="1"/>
  <c r="F69" i="1"/>
  <c r="F69" i="18"/>
  <c r="H69" i="18"/>
  <c r="I69" i="1" l="1"/>
  <c r="H70" i="17"/>
  <c r="F70" i="17"/>
  <c r="J71" i="17"/>
  <c r="K71" i="17"/>
  <c r="D71" i="17"/>
  <c r="C71" i="17"/>
  <c r="B72" i="17"/>
  <c r="H70" i="18"/>
  <c r="F70" i="18"/>
  <c r="I69" i="18"/>
  <c r="I69" i="17"/>
  <c r="K71" i="18"/>
  <c r="J71" i="18"/>
  <c r="C71" i="18"/>
  <c r="D71" i="18"/>
  <c r="B72" i="18"/>
  <c r="J71" i="1"/>
  <c r="K71" i="1"/>
  <c r="D71" i="1"/>
  <c r="C71" i="1"/>
  <c r="B72" i="1"/>
  <c r="F70" i="1"/>
  <c r="H70" i="1"/>
  <c r="I70" i="17" l="1"/>
  <c r="K72" i="17"/>
  <c r="J72" i="17"/>
  <c r="B73" i="17"/>
  <c r="D72" i="17"/>
  <c r="C72" i="17"/>
  <c r="H71" i="18"/>
  <c r="F71" i="18"/>
  <c r="I70" i="18"/>
  <c r="I70" i="1"/>
  <c r="J72" i="1"/>
  <c r="K72" i="1"/>
  <c r="C72" i="1"/>
  <c r="B73" i="1"/>
  <c r="D72" i="1"/>
  <c r="H72" i="1" s="1"/>
  <c r="H71" i="1"/>
  <c r="F71" i="1"/>
  <c r="F71" i="17"/>
  <c r="H71" i="17"/>
  <c r="K72" i="18"/>
  <c r="J72" i="18"/>
  <c r="D72" i="18"/>
  <c r="B73" i="18"/>
  <c r="C72" i="18"/>
  <c r="I71" i="1" l="1"/>
  <c r="K73" i="18"/>
  <c r="J73" i="18"/>
  <c r="B74" i="18"/>
  <c r="D73" i="18"/>
  <c r="C73" i="18"/>
  <c r="H72" i="18"/>
  <c r="F72" i="18"/>
  <c r="I71" i="17"/>
  <c r="F72" i="1"/>
  <c r="I71" i="18"/>
  <c r="F72" i="17"/>
  <c r="H72" i="17"/>
  <c r="K73" i="17"/>
  <c r="J73" i="17"/>
  <c r="D73" i="17"/>
  <c r="C73" i="17"/>
  <c r="B74" i="17"/>
  <c r="J73" i="1"/>
  <c r="K73" i="1"/>
  <c r="D73" i="1"/>
  <c r="C73" i="1"/>
  <c r="B74" i="1"/>
  <c r="I72" i="17" l="1"/>
  <c r="J74" i="1"/>
  <c r="K74" i="1"/>
  <c r="B75" i="1"/>
  <c r="D74" i="1"/>
  <c r="C74" i="1"/>
  <c r="H73" i="18"/>
  <c r="F73" i="18"/>
  <c r="I72" i="1"/>
  <c r="I72" i="18"/>
  <c r="K74" i="17"/>
  <c r="J74" i="17"/>
  <c r="B75" i="17"/>
  <c r="C74" i="17"/>
  <c r="D74" i="17"/>
  <c r="H73" i="1"/>
  <c r="F73" i="1"/>
  <c r="F73" i="17"/>
  <c r="H73" i="17"/>
  <c r="K74" i="18"/>
  <c r="J74" i="18"/>
  <c r="D74" i="18"/>
  <c r="C74" i="18"/>
  <c r="B75" i="18"/>
  <c r="I73" i="18" l="1"/>
  <c r="I73" i="17"/>
  <c r="K75" i="18"/>
  <c r="J75" i="18"/>
  <c r="B76" i="18"/>
  <c r="C75" i="18"/>
  <c r="D75" i="18"/>
  <c r="F74" i="18"/>
  <c r="H74" i="18"/>
  <c r="K75" i="17"/>
  <c r="J75" i="17"/>
  <c r="D75" i="17"/>
  <c r="C75" i="17"/>
  <c r="B76" i="17"/>
  <c r="H74" i="1"/>
  <c r="F74" i="1"/>
  <c r="J75" i="1"/>
  <c r="K75" i="1"/>
  <c r="D75" i="1"/>
  <c r="C75" i="1"/>
  <c r="B76" i="1"/>
  <c r="I73" i="1"/>
  <c r="H74" i="17"/>
  <c r="F74" i="17"/>
  <c r="I74" i="1" l="1"/>
  <c r="I74" i="17"/>
  <c r="H75" i="1"/>
  <c r="F75" i="1"/>
  <c r="F75" i="18"/>
  <c r="H75" i="18"/>
  <c r="F75" i="17"/>
  <c r="H75" i="17"/>
  <c r="K76" i="17"/>
  <c r="J76" i="17"/>
  <c r="B77" i="17"/>
  <c r="D76" i="17"/>
  <c r="C76" i="17"/>
  <c r="K76" i="1"/>
  <c r="J76" i="1"/>
  <c r="D76" i="1"/>
  <c r="C76" i="1"/>
  <c r="B77" i="1"/>
  <c r="I74" i="18"/>
  <c r="K76" i="18"/>
  <c r="J76" i="18"/>
  <c r="D76" i="18"/>
  <c r="B77" i="18"/>
  <c r="C76" i="18"/>
  <c r="I75" i="1" l="1"/>
  <c r="K77" i="18"/>
  <c r="J77" i="18"/>
  <c r="C77" i="18"/>
  <c r="B78" i="18"/>
  <c r="D77" i="18"/>
  <c r="K77" i="17"/>
  <c r="J77" i="17"/>
  <c r="D77" i="17"/>
  <c r="C77" i="17"/>
  <c r="B78" i="17"/>
  <c r="F76" i="17"/>
  <c r="H76" i="17"/>
  <c r="F76" i="1"/>
  <c r="H76" i="1"/>
  <c r="H76" i="18"/>
  <c r="F76" i="18"/>
  <c r="I75" i="17"/>
  <c r="K77" i="1"/>
  <c r="J77" i="1"/>
  <c r="D77" i="1"/>
  <c r="C77" i="1"/>
  <c r="B78" i="1"/>
  <c r="I75" i="18"/>
  <c r="I76" i="18" l="1"/>
  <c r="H77" i="1"/>
  <c r="F77" i="1"/>
  <c r="F77" i="17"/>
  <c r="H77" i="17"/>
  <c r="H77" i="18"/>
  <c r="F77" i="18"/>
  <c r="J78" i="18"/>
  <c r="K78" i="18"/>
  <c r="D78" i="18"/>
  <c r="B79" i="18"/>
  <c r="C78" i="18"/>
  <c r="K78" i="1"/>
  <c r="J78" i="1"/>
  <c r="D78" i="1"/>
  <c r="C78" i="1"/>
  <c r="B79" i="1"/>
  <c r="K78" i="17"/>
  <c r="J78" i="17"/>
  <c r="B79" i="17"/>
  <c r="D78" i="17"/>
  <c r="C78" i="17"/>
  <c r="I76" i="17"/>
  <c r="I76" i="1"/>
  <c r="I77" i="1" l="1"/>
  <c r="I77" i="18"/>
  <c r="F78" i="17"/>
  <c r="H78" i="17"/>
  <c r="H78" i="18"/>
  <c r="F78" i="18"/>
  <c r="I77" i="17"/>
  <c r="K79" i="18"/>
  <c r="J79" i="18"/>
  <c r="C79" i="18"/>
  <c r="D79" i="18"/>
  <c r="B80" i="18"/>
  <c r="K79" i="17"/>
  <c r="J79" i="17"/>
  <c r="D79" i="17"/>
  <c r="C79" i="17"/>
  <c r="B80" i="17"/>
  <c r="K79" i="1"/>
  <c r="J79" i="1"/>
  <c r="D79" i="1"/>
  <c r="C79" i="1"/>
  <c r="B80" i="1"/>
  <c r="H78" i="1"/>
  <c r="F78" i="1"/>
  <c r="I78" i="18" l="1"/>
  <c r="K80" i="18"/>
  <c r="J80" i="18"/>
  <c r="D80" i="18"/>
  <c r="B81" i="18"/>
  <c r="C80" i="18"/>
  <c r="K80" i="1"/>
  <c r="J80" i="1"/>
  <c r="B81" i="1"/>
  <c r="D80" i="1"/>
  <c r="C80" i="1"/>
  <c r="H79" i="1"/>
  <c r="F79" i="1"/>
  <c r="I78" i="1"/>
  <c r="H79" i="18"/>
  <c r="F79" i="18"/>
  <c r="I79" i="18" s="1"/>
  <c r="K80" i="17"/>
  <c r="J80" i="17"/>
  <c r="B81" i="17"/>
  <c r="D80" i="17"/>
  <c r="C80" i="17"/>
  <c r="F79" i="17"/>
  <c r="H79" i="17"/>
  <c r="I78" i="17"/>
  <c r="I79" i="1" l="1"/>
  <c r="I79" i="17"/>
  <c r="F80" i="1"/>
  <c r="H80" i="1"/>
  <c r="K81" i="1"/>
  <c r="J81" i="1"/>
  <c r="D81" i="1"/>
  <c r="C81" i="1"/>
  <c r="B82" i="1"/>
  <c r="H80" i="17"/>
  <c r="F80" i="17"/>
  <c r="J81" i="17"/>
  <c r="K81" i="17"/>
  <c r="D81" i="17"/>
  <c r="C81" i="17"/>
  <c r="B82" i="17"/>
  <c r="K81" i="18"/>
  <c r="J81" i="18"/>
  <c r="D81" i="18"/>
  <c r="B82" i="18"/>
  <c r="C81" i="18"/>
  <c r="H80" i="18"/>
  <c r="F80" i="18"/>
  <c r="I80" i="18" l="1"/>
  <c r="K82" i="1"/>
  <c r="J82" i="1"/>
  <c r="D82" i="1"/>
  <c r="C82" i="1"/>
  <c r="B83" i="1"/>
  <c r="K82" i="18"/>
  <c r="J82" i="18"/>
  <c r="D82" i="18"/>
  <c r="C82" i="18"/>
  <c r="B83" i="18"/>
  <c r="H81" i="1"/>
  <c r="F81" i="1"/>
  <c r="I80" i="17"/>
  <c r="F81" i="18"/>
  <c r="H81" i="18"/>
  <c r="K82" i="17"/>
  <c r="J82" i="17"/>
  <c r="B83" i="17"/>
  <c r="C82" i="17"/>
  <c r="D82" i="17"/>
  <c r="I80" i="1"/>
  <c r="F81" i="17"/>
  <c r="H81" i="17"/>
  <c r="I81" i="1" l="1"/>
  <c r="J83" i="17"/>
  <c r="K83" i="17"/>
  <c r="D83" i="17"/>
  <c r="C83" i="17"/>
  <c r="B84" i="17"/>
  <c r="J83" i="1"/>
  <c r="K83" i="1"/>
  <c r="D83" i="1"/>
  <c r="C83" i="1"/>
  <c r="B84" i="1"/>
  <c r="F82" i="1"/>
  <c r="H82" i="1"/>
  <c r="I81" i="17"/>
  <c r="K83" i="18"/>
  <c r="J83" i="18"/>
  <c r="B84" i="18"/>
  <c r="D83" i="18"/>
  <c r="C83" i="18"/>
  <c r="H82" i="17"/>
  <c r="F82" i="17"/>
  <c r="H82" i="18"/>
  <c r="F82" i="18"/>
  <c r="I81" i="18"/>
  <c r="I82" i="18" l="1"/>
  <c r="J84" i="1"/>
  <c r="K84" i="1"/>
  <c r="B85" i="1"/>
  <c r="D84" i="1"/>
  <c r="C84" i="1"/>
  <c r="I82" i="1"/>
  <c r="H83" i="18"/>
  <c r="F83" i="18"/>
  <c r="K84" i="17"/>
  <c r="J84" i="17"/>
  <c r="B85" i="17"/>
  <c r="D84" i="17"/>
  <c r="C84" i="17"/>
  <c r="K84" i="18"/>
  <c r="J84" i="18"/>
  <c r="D84" i="18"/>
  <c r="B85" i="18"/>
  <c r="C84" i="18"/>
  <c r="H83" i="1"/>
  <c r="F83" i="1"/>
  <c r="I82" i="17"/>
  <c r="F83" i="17"/>
  <c r="H83" i="17"/>
  <c r="I83" i="18" l="1"/>
  <c r="I83" i="17"/>
  <c r="K85" i="17"/>
  <c r="J85" i="17"/>
  <c r="D85" i="17"/>
  <c r="C85" i="17"/>
  <c r="B86" i="17"/>
  <c r="H84" i="1"/>
  <c r="F84" i="1"/>
  <c r="J85" i="1"/>
  <c r="K85" i="1"/>
  <c r="D85" i="1"/>
  <c r="C85" i="1"/>
  <c r="B86" i="1"/>
  <c r="H84" i="17"/>
  <c r="F84" i="17"/>
  <c r="I83" i="1"/>
  <c r="K85" i="18"/>
  <c r="J85" i="18"/>
  <c r="B86" i="18"/>
  <c r="D85" i="18"/>
  <c r="C85" i="18"/>
  <c r="H84" i="18"/>
  <c r="F84" i="18"/>
  <c r="I84" i="17" l="1"/>
  <c r="I84" i="18"/>
  <c r="I84" i="1"/>
  <c r="H85" i="1"/>
  <c r="F85" i="1"/>
  <c r="J86" i="1"/>
  <c r="K86" i="1"/>
  <c r="B87" i="1"/>
  <c r="D86" i="1"/>
  <c r="F86" i="1" s="1"/>
  <c r="C86" i="1"/>
  <c r="F85" i="18"/>
  <c r="H85" i="18"/>
  <c r="K86" i="18"/>
  <c r="J86" i="18"/>
  <c r="D86" i="18"/>
  <c r="C86" i="18"/>
  <c r="B87" i="18"/>
  <c r="K86" i="17"/>
  <c r="J86" i="17"/>
  <c r="B87" i="17"/>
  <c r="D86" i="17"/>
  <c r="C86" i="17"/>
  <c r="F85" i="17"/>
  <c r="H85" i="17"/>
  <c r="I85" i="1" l="1"/>
  <c r="I85" i="17"/>
  <c r="H86" i="18"/>
  <c r="F86" i="18"/>
  <c r="H86" i="1"/>
  <c r="I85" i="18"/>
  <c r="H86" i="17"/>
  <c r="F86" i="17"/>
  <c r="J87" i="17"/>
  <c r="K87" i="17"/>
  <c r="D87" i="17"/>
  <c r="C87" i="17"/>
  <c r="B88" i="17"/>
  <c r="J87" i="1"/>
  <c r="K87" i="1"/>
  <c r="D87" i="1"/>
  <c r="C87" i="1"/>
  <c r="B88" i="1"/>
  <c r="K87" i="18"/>
  <c r="J87" i="18"/>
  <c r="B88" i="18"/>
  <c r="D87" i="18"/>
  <c r="C87" i="18"/>
  <c r="I86" i="18" l="1"/>
  <c r="I86" i="17"/>
  <c r="F87" i="17"/>
  <c r="H87" i="17"/>
  <c r="J88" i="17"/>
  <c r="K88" i="17"/>
  <c r="B89" i="17"/>
  <c r="C88" i="17"/>
  <c r="D88" i="17"/>
  <c r="K88" i="1"/>
  <c r="J88" i="1"/>
  <c r="D88" i="1"/>
  <c r="C88" i="1"/>
  <c r="B89" i="1"/>
  <c r="H87" i="18"/>
  <c r="F87" i="18"/>
  <c r="K88" i="18"/>
  <c r="J88" i="18"/>
  <c r="D88" i="18"/>
  <c r="C88" i="18"/>
  <c r="B89" i="18"/>
  <c r="H87" i="1"/>
  <c r="F87" i="1"/>
  <c r="I86" i="1"/>
  <c r="I87" i="18" l="1"/>
  <c r="F88" i="1"/>
  <c r="H88" i="1"/>
  <c r="F88" i="17"/>
  <c r="H88" i="17"/>
  <c r="I87" i="1"/>
  <c r="K89" i="18"/>
  <c r="J89" i="18"/>
  <c r="B90" i="18"/>
  <c r="C89" i="18"/>
  <c r="D89" i="18"/>
  <c r="K89" i="1"/>
  <c r="J89" i="1"/>
  <c r="D89" i="1"/>
  <c r="C89" i="1"/>
  <c r="B90" i="1"/>
  <c r="H88" i="18"/>
  <c r="F88" i="18"/>
  <c r="K89" i="17"/>
  <c r="J89" i="17"/>
  <c r="D89" i="17"/>
  <c r="C89" i="17"/>
  <c r="B90" i="17"/>
  <c r="I87" i="17"/>
  <c r="I88" i="18" l="1"/>
  <c r="K90" i="17"/>
  <c r="J90" i="17"/>
  <c r="B91" i="17"/>
  <c r="D90" i="17"/>
  <c r="C90" i="17"/>
  <c r="H89" i="18"/>
  <c r="F89" i="18"/>
  <c r="F89" i="17"/>
  <c r="H89" i="17"/>
  <c r="J90" i="18"/>
  <c r="K90" i="18"/>
  <c r="D90" i="18"/>
  <c r="B91" i="18"/>
  <c r="C90" i="18"/>
  <c r="K90" i="1"/>
  <c r="J90" i="1"/>
  <c r="D90" i="1"/>
  <c r="B91" i="1"/>
  <c r="C90" i="1"/>
  <c r="I88" i="17"/>
  <c r="H89" i="1"/>
  <c r="F89" i="1"/>
  <c r="I88" i="1"/>
  <c r="I89" i="17" l="1"/>
  <c r="F90" i="1"/>
  <c r="H90" i="1"/>
  <c r="I89" i="1"/>
  <c r="I89" i="18"/>
  <c r="K91" i="1"/>
  <c r="J91" i="1"/>
  <c r="D91" i="1"/>
  <c r="H91" i="1" s="1"/>
  <c r="C91" i="1"/>
  <c r="B92" i="1"/>
  <c r="F90" i="17"/>
  <c r="H90" i="17"/>
  <c r="H90" i="18"/>
  <c r="F90" i="18"/>
  <c r="K91" i="17"/>
  <c r="J91" i="17"/>
  <c r="D91" i="17"/>
  <c r="C91" i="17"/>
  <c r="B92" i="17"/>
  <c r="K91" i="18"/>
  <c r="J91" i="18"/>
  <c r="C91" i="18"/>
  <c r="D91" i="18"/>
  <c r="B92" i="18"/>
  <c r="K92" i="18" l="1"/>
  <c r="J92" i="18"/>
  <c r="D92" i="18"/>
  <c r="B93" i="18"/>
  <c r="C92" i="18"/>
  <c r="I90" i="17"/>
  <c r="F91" i="17"/>
  <c r="H91" i="17"/>
  <c r="F91" i="18"/>
  <c r="H91" i="18"/>
  <c r="K92" i="1"/>
  <c r="J92" i="1"/>
  <c r="B93" i="1"/>
  <c r="D92" i="1"/>
  <c r="H92" i="1" s="1"/>
  <c r="C92" i="1"/>
  <c r="F91" i="1"/>
  <c r="I91" i="1" s="1"/>
  <c r="K92" i="17"/>
  <c r="J92" i="17"/>
  <c r="B93" i="17"/>
  <c r="D92" i="17"/>
  <c r="C92" i="17"/>
  <c r="I90" i="18"/>
  <c r="I90" i="1"/>
  <c r="J93" i="17" l="1"/>
  <c r="K93" i="17"/>
  <c r="D93" i="17"/>
  <c r="C93" i="17"/>
  <c r="B94" i="17"/>
  <c r="H92" i="17"/>
  <c r="F92" i="17"/>
  <c r="F92" i="1"/>
  <c r="I91" i="18"/>
  <c r="I91" i="17"/>
  <c r="K93" i="18"/>
  <c r="J93" i="18"/>
  <c r="D93" i="18"/>
  <c r="B94" i="18"/>
  <c r="C93" i="18"/>
  <c r="F92" i="18"/>
  <c r="H92" i="18"/>
  <c r="K93" i="1"/>
  <c r="J93" i="1"/>
  <c r="D93" i="1"/>
  <c r="C93" i="1"/>
  <c r="B94" i="1"/>
  <c r="I92" i="17" l="1"/>
  <c r="I92" i="1"/>
  <c r="I92" i="18"/>
  <c r="H93" i="1"/>
  <c r="F93" i="1"/>
  <c r="K94" i="17"/>
  <c r="J94" i="17"/>
  <c r="B95" i="17"/>
  <c r="D94" i="17"/>
  <c r="C94" i="17"/>
  <c r="K94" i="1"/>
  <c r="J94" i="1"/>
  <c r="D94" i="1"/>
  <c r="C94" i="1"/>
  <c r="B95" i="1"/>
  <c r="F93" i="17"/>
  <c r="H93" i="17"/>
  <c r="J94" i="18"/>
  <c r="K94" i="18"/>
  <c r="D94" i="18"/>
  <c r="C94" i="18"/>
  <c r="B95" i="18"/>
  <c r="F93" i="18"/>
  <c r="H93" i="18"/>
  <c r="I93" i="1" l="1"/>
  <c r="I93" i="18"/>
  <c r="J95" i="1"/>
  <c r="K95" i="1"/>
  <c r="D95" i="1"/>
  <c r="C95" i="1"/>
  <c r="B96" i="1"/>
  <c r="F94" i="1"/>
  <c r="H94" i="1"/>
  <c r="F94" i="17"/>
  <c r="H94" i="17"/>
  <c r="K95" i="18"/>
  <c r="J95" i="18"/>
  <c r="D95" i="18"/>
  <c r="C95" i="18"/>
  <c r="B96" i="18"/>
  <c r="H94" i="18"/>
  <c r="F94" i="18"/>
  <c r="J95" i="17"/>
  <c r="K95" i="17"/>
  <c r="D95" i="17"/>
  <c r="C95" i="17"/>
  <c r="B96" i="17"/>
  <c r="I93" i="17"/>
  <c r="I94" i="18" l="1"/>
  <c r="K96" i="17"/>
  <c r="J96" i="17"/>
  <c r="B97" i="17"/>
  <c r="D96" i="17"/>
  <c r="C96" i="17"/>
  <c r="I94" i="17"/>
  <c r="H95" i="1"/>
  <c r="F95" i="1"/>
  <c r="J96" i="18"/>
  <c r="K96" i="18"/>
  <c r="D96" i="18"/>
  <c r="B97" i="18"/>
  <c r="C96" i="18"/>
  <c r="H95" i="18"/>
  <c r="F95" i="18"/>
  <c r="F95" i="17"/>
  <c r="H95" i="17"/>
  <c r="I94" i="1"/>
  <c r="J96" i="1"/>
  <c r="K96" i="1"/>
  <c r="C96" i="1"/>
  <c r="B97" i="1"/>
  <c r="D96" i="1"/>
  <c r="I95" i="1" l="1"/>
  <c r="I95" i="18"/>
  <c r="H96" i="18"/>
  <c r="F96" i="18"/>
  <c r="H96" i="17"/>
  <c r="F96" i="17"/>
  <c r="K97" i="18"/>
  <c r="J97" i="18"/>
  <c r="B98" i="18"/>
  <c r="C97" i="18"/>
  <c r="D97" i="18"/>
  <c r="K97" i="17"/>
  <c r="J97" i="17"/>
  <c r="D97" i="17"/>
  <c r="C97" i="17"/>
  <c r="B98" i="17"/>
  <c r="F96" i="1"/>
  <c r="H96" i="1"/>
  <c r="J97" i="1"/>
  <c r="K97" i="1"/>
  <c r="D97" i="1"/>
  <c r="C97" i="1"/>
  <c r="B98" i="1"/>
  <c r="I95" i="17"/>
  <c r="I96" i="18" l="1"/>
  <c r="J98" i="1"/>
  <c r="K98" i="1"/>
  <c r="B99" i="1"/>
  <c r="D98" i="1"/>
  <c r="C98" i="1"/>
  <c r="K98" i="18"/>
  <c r="J98" i="18"/>
  <c r="D98" i="18"/>
  <c r="C98" i="18"/>
  <c r="B99" i="18"/>
  <c r="F97" i="17"/>
  <c r="H97" i="17"/>
  <c r="F97" i="18"/>
  <c r="H97" i="18"/>
  <c r="H97" i="1"/>
  <c r="F97" i="1"/>
  <c r="I97" i="1" s="1"/>
  <c r="I96" i="17"/>
  <c r="I96" i="1"/>
  <c r="K98" i="17"/>
  <c r="J98" i="17"/>
  <c r="B99" i="17"/>
  <c r="D98" i="17"/>
  <c r="C98" i="17"/>
  <c r="I97" i="17" l="1"/>
  <c r="H98" i="17"/>
  <c r="F98" i="17"/>
  <c r="J99" i="18"/>
  <c r="K99" i="18"/>
  <c r="D99" i="18"/>
  <c r="B100" i="18"/>
  <c r="C99" i="18"/>
  <c r="K99" i="17"/>
  <c r="J99" i="17"/>
  <c r="D99" i="17"/>
  <c r="C99" i="17"/>
  <c r="B100" i="17"/>
  <c r="H98" i="1"/>
  <c r="F98" i="1"/>
  <c r="H98" i="18"/>
  <c r="F98" i="18"/>
  <c r="J99" i="1"/>
  <c r="K99" i="1"/>
  <c r="D99" i="1"/>
  <c r="H99" i="1" s="1"/>
  <c r="C99" i="1"/>
  <c r="B100" i="1"/>
  <c r="I97" i="18"/>
  <c r="I98" i="1" l="1"/>
  <c r="I98" i="17"/>
  <c r="K100" i="1"/>
  <c r="J100" i="1"/>
  <c r="D100" i="1"/>
  <c r="C100" i="1"/>
  <c r="B101" i="1"/>
  <c r="K100" i="17"/>
  <c r="J100" i="17"/>
  <c r="B101" i="17"/>
  <c r="D100" i="17"/>
  <c r="C100" i="17"/>
  <c r="F99" i="17"/>
  <c r="H99" i="17"/>
  <c r="K100" i="18"/>
  <c r="J100" i="18"/>
  <c r="D100" i="18"/>
  <c r="B101" i="18"/>
  <c r="C100" i="18"/>
  <c r="F99" i="1"/>
  <c r="I99" i="1" s="1"/>
  <c r="H99" i="18"/>
  <c r="F99" i="18"/>
  <c r="I98" i="18"/>
  <c r="I99" i="18" l="1"/>
  <c r="I99" i="17"/>
  <c r="F100" i="1"/>
  <c r="H100" i="1"/>
  <c r="F100" i="17"/>
  <c r="H100" i="17"/>
  <c r="K101" i="17"/>
  <c r="J101" i="17"/>
  <c r="D101" i="17"/>
  <c r="C101" i="17"/>
  <c r="B102" i="17"/>
  <c r="K101" i="1"/>
  <c r="J101" i="1"/>
  <c r="D101" i="1"/>
  <c r="C101" i="1"/>
  <c r="B102" i="1"/>
  <c r="K101" i="18"/>
  <c r="J101" i="18"/>
  <c r="B102" i="18"/>
  <c r="C101" i="18"/>
  <c r="D101" i="18"/>
  <c r="H100" i="18"/>
  <c r="F100" i="18"/>
  <c r="I100" i="18" l="1"/>
  <c r="K102" i="17"/>
  <c r="J102" i="17"/>
  <c r="B103" i="17"/>
  <c r="D102" i="17"/>
  <c r="C102" i="17"/>
  <c r="H101" i="18"/>
  <c r="F101" i="18"/>
  <c r="F101" i="17"/>
  <c r="H101" i="17"/>
  <c r="J102" i="18"/>
  <c r="K102" i="18"/>
  <c r="D102" i="18"/>
  <c r="B103" i="18"/>
  <c r="C102" i="18"/>
  <c r="I100" i="17"/>
  <c r="K102" i="1"/>
  <c r="J102" i="1"/>
  <c r="C102" i="1"/>
  <c r="B103" i="1"/>
  <c r="D102" i="1"/>
  <c r="I100" i="1"/>
  <c r="H101" i="1"/>
  <c r="F101" i="1"/>
  <c r="I101" i="18" l="1"/>
  <c r="I101" i="17"/>
  <c r="H102" i="18"/>
  <c r="F102" i="18"/>
  <c r="I101" i="1"/>
  <c r="F102" i="1"/>
  <c r="H102" i="1"/>
  <c r="K103" i="1"/>
  <c r="J103" i="1"/>
  <c r="D103" i="1"/>
  <c r="C103" i="1"/>
  <c r="B104" i="1"/>
  <c r="F102" i="17"/>
  <c r="H102" i="17"/>
  <c r="K103" i="17"/>
  <c r="J103" i="17"/>
  <c r="D103" i="17"/>
  <c r="C103" i="17"/>
  <c r="B104" i="17"/>
  <c r="K103" i="18"/>
  <c r="J103" i="18"/>
  <c r="C103" i="18"/>
  <c r="B104" i="18"/>
  <c r="D103" i="18"/>
  <c r="I102" i="17" l="1"/>
  <c r="I102" i="18"/>
  <c r="H103" i="18"/>
  <c r="F103" i="18"/>
  <c r="K104" i="1"/>
  <c r="J104" i="1"/>
  <c r="B105" i="1"/>
  <c r="D104" i="1"/>
  <c r="C104" i="1"/>
  <c r="K104" i="18"/>
  <c r="J104" i="18"/>
  <c r="D104" i="18"/>
  <c r="B105" i="18"/>
  <c r="C104" i="18"/>
  <c r="H103" i="1"/>
  <c r="F103" i="1"/>
  <c r="J104" i="17"/>
  <c r="K104" i="17"/>
  <c r="B105" i="17"/>
  <c r="D104" i="17"/>
  <c r="C104" i="17"/>
  <c r="I102" i="1"/>
  <c r="F103" i="17"/>
  <c r="H103" i="17"/>
  <c r="I103" i="1" l="1"/>
  <c r="I103" i="17"/>
  <c r="I103" i="18"/>
  <c r="K105" i="18"/>
  <c r="J105" i="18"/>
  <c r="D105" i="18"/>
  <c r="C105" i="18"/>
  <c r="B106" i="18"/>
  <c r="K105" i="1"/>
  <c r="J105" i="1"/>
  <c r="D105" i="1"/>
  <c r="C105" i="1"/>
  <c r="B106" i="1"/>
  <c r="H104" i="18"/>
  <c r="F104" i="18"/>
  <c r="I104" i="18" s="1"/>
  <c r="H104" i="17"/>
  <c r="F104" i="17"/>
  <c r="K105" i="17"/>
  <c r="J105" i="17"/>
  <c r="D105" i="17"/>
  <c r="C105" i="17"/>
  <c r="B106" i="17"/>
  <c r="H104" i="1"/>
  <c r="F104" i="1"/>
  <c r="I104" i="17" l="1"/>
  <c r="K106" i="1"/>
  <c r="J106" i="1"/>
  <c r="D106" i="1"/>
  <c r="C106" i="1"/>
  <c r="B107" i="1"/>
  <c r="K106" i="17"/>
  <c r="J106" i="17"/>
  <c r="B107" i="17"/>
  <c r="C106" i="17"/>
  <c r="D106" i="17"/>
  <c r="J106" i="18"/>
  <c r="K106" i="18"/>
  <c r="D106" i="18"/>
  <c r="B107" i="18"/>
  <c r="C106" i="18"/>
  <c r="I104" i="1"/>
  <c r="H105" i="1"/>
  <c r="F105" i="1"/>
  <c r="F105" i="17"/>
  <c r="H105" i="17"/>
  <c r="F105" i="18"/>
  <c r="H105" i="18"/>
  <c r="I105" i="1" l="1"/>
  <c r="I105" i="18"/>
  <c r="J107" i="17"/>
  <c r="K107" i="17"/>
  <c r="D107" i="17"/>
  <c r="C107" i="17"/>
  <c r="B108" i="17"/>
  <c r="H106" i="17"/>
  <c r="F106" i="17"/>
  <c r="I105" i="17"/>
  <c r="J107" i="1"/>
  <c r="K107" i="1"/>
  <c r="D107" i="1"/>
  <c r="C107" i="1"/>
  <c r="B108" i="1"/>
  <c r="F106" i="1"/>
  <c r="H106" i="1"/>
  <c r="K107" i="18"/>
  <c r="J107" i="18"/>
  <c r="B108" i="18"/>
  <c r="D107" i="18"/>
  <c r="C107" i="18"/>
  <c r="H106" i="18"/>
  <c r="F106" i="18"/>
  <c r="I106" i="17" l="1"/>
  <c r="I106" i="18"/>
  <c r="I106" i="1"/>
  <c r="F107" i="17"/>
  <c r="H107" i="17"/>
  <c r="H107" i="1"/>
  <c r="F107" i="1"/>
  <c r="K108" i="17"/>
  <c r="J108" i="17"/>
  <c r="C108" i="17"/>
  <c r="D108" i="17"/>
  <c r="B109" i="17"/>
  <c r="K108" i="18"/>
  <c r="J108" i="18"/>
  <c r="D108" i="18"/>
  <c r="C108" i="18"/>
  <c r="B109" i="18"/>
  <c r="H107" i="18"/>
  <c r="F107" i="18"/>
  <c r="J108" i="1"/>
  <c r="K108" i="1"/>
  <c r="B109" i="1"/>
  <c r="D108" i="1"/>
  <c r="C108" i="1"/>
  <c r="I107" i="18" l="1"/>
  <c r="F108" i="1"/>
  <c r="H108" i="1"/>
  <c r="H108" i="18"/>
  <c r="F108" i="18"/>
  <c r="K109" i="17"/>
  <c r="J109" i="17"/>
  <c r="D109" i="17"/>
  <c r="C109" i="17"/>
  <c r="B110" i="17"/>
  <c r="F108" i="17"/>
  <c r="H108" i="17"/>
  <c r="J109" i="1"/>
  <c r="K109" i="1"/>
  <c r="D109" i="1"/>
  <c r="C109" i="1"/>
  <c r="B110" i="1"/>
  <c r="I107" i="1"/>
  <c r="K109" i="18"/>
  <c r="J109" i="18"/>
  <c r="B110" i="18"/>
  <c r="C109" i="18"/>
  <c r="D109" i="18"/>
  <c r="I107" i="17"/>
  <c r="I108" i="18" l="1"/>
  <c r="I108" i="17"/>
  <c r="J110" i="1"/>
  <c r="K110" i="1"/>
  <c r="B111" i="1"/>
  <c r="D110" i="1"/>
  <c r="C110" i="1"/>
  <c r="H109" i="18"/>
  <c r="F109" i="18"/>
  <c r="H109" i="17"/>
  <c r="F109" i="17"/>
  <c r="H109" i="1"/>
  <c r="F109" i="1"/>
  <c r="K110" i="17"/>
  <c r="J110" i="17"/>
  <c r="C110" i="17"/>
  <c r="B111" i="17"/>
  <c r="D110" i="17"/>
  <c r="K110" i="18"/>
  <c r="J110" i="18"/>
  <c r="D110" i="18"/>
  <c r="C110" i="18"/>
  <c r="B111" i="18"/>
  <c r="I108" i="1"/>
  <c r="I109" i="17" l="1"/>
  <c r="I109" i="1"/>
  <c r="I109" i="18"/>
  <c r="H110" i="18"/>
  <c r="F110" i="18"/>
  <c r="F110" i="17"/>
  <c r="H110" i="17"/>
  <c r="J111" i="17"/>
  <c r="K111" i="17"/>
  <c r="D111" i="17"/>
  <c r="B112" i="17"/>
  <c r="C111" i="17"/>
  <c r="H110" i="1"/>
  <c r="F110" i="1"/>
  <c r="J111" i="1"/>
  <c r="K111" i="1"/>
  <c r="D111" i="1"/>
  <c r="C111" i="1"/>
  <c r="B112" i="1"/>
  <c r="K111" i="18"/>
  <c r="J111" i="18"/>
  <c r="D111" i="18"/>
  <c r="C111" i="18"/>
  <c r="B112" i="18"/>
  <c r="I110" i="18" l="1"/>
  <c r="I110" i="1"/>
  <c r="K112" i="17"/>
  <c r="J112" i="17"/>
  <c r="C112" i="17"/>
  <c r="B113" i="17"/>
  <c r="D112" i="17"/>
  <c r="J112" i="18"/>
  <c r="K112" i="18"/>
  <c r="D112" i="18"/>
  <c r="B113" i="18"/>
  <c r="C112" i="18"/>
  <c r="F111" i="18"/>
  <c r="H111" i="18"/>
  <c r="H111" i="17"/>
  <c r="F111" i="17"/>
  <c r="K112" i="1"/>
  <c r="J112" i="1"/>
  <c r="D112" i="1"/>
  <c r="C112" i="1"/>
  <c r="B113" i="1"/>
  <c r="I110" i="17"/>
  <c r="H111" i="1"/>
  <c r="F111" i="1"/>
  <c r="I111" i="17" l="1"/>
  <c r="I111" i="1"/>
  <c r="K113" i="18"/>
  <c r="J113" i="18"/>
  <c r="C113" i="18"/>
  <c r="B114" i="18"/>
  <c r="D113" i="18"/>
  <c r="H112" i="18"/>
  <c r="F112" i="18"/>
  <c r="K113" i="1"/>
  <c r="J113" i="1"/>
  <c r="D113" i="1"/>
  <c r="C113" i="1"/>
  <c r="B114" i="1"/>
  <c r="I111" i="18"/>
  <c r="F112" i="1"/>
  <c r="H112" i="1"/>
  <c r="H112" i="17"/>
  <c r="F112" i="17"/>
  <c r="K113" i="17"/>
  <c r="J113" i="17"/>
  <c r="B114" i="17"/>
  <c r="D113" i="17"/>
  <c r="C113" i="17"/>
  <c r="I112" i="17" l="1"/>
  <c r="H113" i="17"/>
  <c r="F113" i="17"/>
  <c r="K114" i="17"/>
  <c r="J114" i="17"/>
  <c r="C114" i="17"/>
  <c r="B115" i="17"/>
  <c r="D114" i="17"/>
  <c r="K114" i="1"/>
  <c r="J114" i="1"/>
  <c r="C114" i="1"/>
  <c r="B115" i="1"/>
  <c r="D114" i="1"/>
  <c r="H113" i="1"/>
  <c r="F113" i="1"/>
  <c r="I112" i="18"/>
  <c r="H113" i="18"/>
  <c r="F113" i="18"/>
  <c r="K114" i="18"/>
  <c r="J114" i="18"/>
  <c r="D114" i="18"/>
  <c r="B115" i="18"/>
  <c r="C114" i="18"/>
  <c r="I112" i="1"/>
  <c r="I113" i="17" l="1"/>
  <c r="I113" i="1"/>
  <c r="I113" i="18"/>
  <c r="H114" i="18"/>
  <c r="F114" i="18"/>
  <c r="K115" i="17"/>
  <c r="J115" i="17"/>
  <c r="B116" i="17"/>
  <c r="D115" i="17"/>
  <c r="C115" i="17"/>
  <c r="K115" i="18"/>
  <c r="J115" i="18"/>
  <c r="C115" i="18"/>
  <c r="D115" i="18"/>
  <c r="B116" i="18"/>
  <c r="H114" i="17"/>
  <c r="F114" i="17"/>
  <c r="F114" i="1"/>
  <c r="H114" i="1"/>
  <c r="K115" i="1"/>
  <c r="J115" i="1"/>
  <c r="D115" i="1"/>
  <c r="C115" i="1"/>
  <c r="B116" i="1"/>
  <c r="I114" i="17" l="1"/>
  <c r="I114" i="18"/>
  <c r="I114" i="1"/>
  <c r="H115" i="1"/>
  <c r="F115" i="1"/>
  <c r="I115" i="1" s="1"/>
  <c r="H115" i="18"/>
  <c r="F115" i="18"/>
  <c r="H115" i="17"/>
  <c r="F115" i="17"/>
  <c r="K116" i="18"/>
  <c r="J116" i="18"/>
  <c r="D116" i="18"/>
  <c r="B117" i="18"/>
  <c r="C116" i="18"/>
  <c r="K116" i="1"/>
  <c r="J116" i="1"/>
  <c r="B117" i="1"/>
  <c r="C116" i="1"/>
  <c r="D116" i="1"/>
  <c r="K116" i="17"/>
  <c r="J116" i="17"/>
  <c r="C116" i="17"/>
  <c r="D116" i="17"/>
  <c r="B117" i="17"/>
  <c r="I115" i="18" l="1"/>
  <c r="I115" i="17"/>
  <c r="K117" i="17"/>
  <c r="J117" i="17"/>
  <c r="B118" i="17"/>
  <c r="D117" i="17"/>
  <c r="C117" i="17"/>
  <c r="H116" i="18"/>
  <c r="F116" i="18"/>
  <c r="F116" i="17"/>
  <c r="H116" i="17"/>
  <c r="F116" i="1"/>
  <c r="H116" i="1"/>
  <c r="J117" i="1"/>
  <c r="K117" i="1"/>
  <c r="D117" i="1"/>
  <c r="C117" i="1"/>
  <c r="B118" i="1"/>
  <c r="K117" i="18"/>
  <c r="J117" i="18"/>
  <c r="B118" i="18"/>
  <c r="D117" i="18"/>
  <c r="C117" i="18"/>
  <c r="I116" i="1" l="1"/>
  <c r="H117" i="18"/>
  <c r="F117" i="18"/>
  <c r="I116" i="18"/>
  <c r="I116" i="17"/>
  <c r="J118" i="18"/>
  <c r="K118" i="18"/>
  <c r="D118" i="18"/>
  <c r="B119" i="18"/>
  <c r="C118" i="18"/>
  <c r="K118" i="1"/>
  <c r="J118" i="1"/>
  <c r="D118" i="1"/>
  <c r="C118" i="1"/>
  <c r="B119" i="1"/>
  <c r="H117" i="17"/>
  <c r="F117" i="17"/>
  <c r="J118" i="17"/>
  <c r="K118" i="17"/>
  <c r="C118" i="17"/>
  <c r="D118" i="17"/>
  <c r="B119" i="17"/>
  <c r="H117" i="1"/>
  <c r="F117" i="1"/>
  <c r="I117" i="17" l="1"/>
  <c r="I117" i="1"/>
  <c r="I117" i="18"/>
  <c r="K119" i="18"/>
  <c r="J119" i="18"/>
  <c r="D119" i="18"/>
  <c r="C119" i="18"/>
  <c r="B120" i="18"/>
  <c r="F118" i="1"/>
  <c r="H118" i="1"/>
  <c r="K119" i="17"/>
  <c r="J119" i="17"/>
  <c r="B120" i="17"/>
  <c r="C119" i="17"/>
  <c r="D119" i="17"/>
  <c r="F118" i="17"/>
  <c r="H118" i="17"/>
  <c r="H118" i="18"/>
  <c r="F118" i="18"/>
  <c r="J119" i="1"/>
  <c r="K119" i="1"/>
  <c r="D119" i="1"/>
  <c r="C119" i="1"/>
  <c r="B120" i="1"/>
  <c r="I118" i="18" l="1"/>
  <c r="K120" i="18"/>
  <c r="J120" i="18"/>
  <c r="D120" i="18"/>
  <c r="B121" i="18"/>
  <c r="C120" i="18"/>
  <c r="F119" i="17"/>
  <c r="H119" i="17"/>
  <c r="K120" i="17"/>
  <c r="J120" i="17"/>
  <c r="C120" i="17"/>
  <c r="D120" i="17"/>
  <c r="B121" i="17"/>
  <c r="J120" i="1"/>
  <c r="K120" i="1"/>
  <c r="D120" i="1"/>
  <c r="C120" i="1"/>
  <c r="B121" i="1"/>
  <c r="H119" i="1"/>
  <c r="F119" i="1"/>
  <c r="I118" i="1"/>
  <c r="F119" i="18"/>
  <c r="H119" i="18"/>
  <c r="I118" i="17"/>
  <c r="I119" i="1" l="1"/>
  <c r="I119" i="17"/>
  <c r="J121" i="17"/>
  <c r="K121" i="17"/>
  <c r="D121" i="17"/>
  <c r="C121" i="17"/>
  <c r="B122" i="17"/>
  <c r="J121" i="1"/>
  <c r="K121" i="1"/>
  <c r="D121" i="1"/>
  <c r="C121" i="1"/>
  <c r="B122" i="1"/>
  <c r="F120" i="1"/>
  <c r="H120" i="1"/>
  <c r="H120" i="17"/>
  <c r="F120" i="17"/>
  <c r="I119" i="18"/>
  <c r="J121" i="18"/>
  <c r="K121" i="18"/>
  <c r="B122" i="18"/>
  <c r="D121" i="18"/>
  <c r="C121" i="18"/>
  <c r="H120" i="18"/>
  <c r="F120" i="18"/>
  <c r="I120" i="17" l="1"/>
  <c r="I120" i="18"/>
  <c r="I120" i="1"/>
  <c r="J122" i="1"/>
  <c r="K122" i="1"/>
  <c r="B123" i="1"/>
  <c r="D122" i="1"/>
  <c r="C122" i="1"/>
  <c r="H121" i="18"/>
  <c r="F121" i="18"/>
  <c r="K122" i="18"/>
  <c r="J122" i="18"/>
  <c r="D122" i="18"/>
  <c r="B123" i="18"/>
  <c r="C122" i="18"/>
  <c r="K122" i="17"/>
  <c r="J122" i="17"/>
  <c r="C122" i="17"/>
  <c r="D122" i="17"/>
  <c r="B123" i="17"/>
  <c r="H121" i="1"/>
  <c r="F121" i="1"/>
  <c r="F121" i="17"/>
  <c r="H121" i="17"/>
  <c r="I121" i="1" l="1"/>
  <c r="H122" i="18"/>
  <c r="F122" i="18"/>
  <c r="I122" i="18" s="1"/>
  <c r="K123" i="17"/>
  <c r="J123" i="17"/>
  <c r="B124" i="17"/>
  <c r="C123" i="17"/>
  <c r="D123" i="17"/>
  <c r="K123" i="18"/>
  <c r="J123" i="18"/>
  <c r="C123" i="18"/>
  <c r="B124" i="18"/>
  <c r="D123" i="18"/>
  <c r="H122" i="17"/>
  <c r="F122" i="17"/>
  <c r="I122" i="17" s="1"/>
  <c r="H122" i="1"/>
  <c r="F122" i="1"/>
  <c r="J123" i="1"/>
  <c r="K123" i="1"/>
  <c r="D123" i="1"/>
  <c r="C123" i="1"/>
  <c r="B124" i="1"/>
  <c r="I121" i="17"/>
  <c r="I121" i="18"/>
  <c r="H123" i="18" l="1"/>
  <c r="F123" i="18"/>
  <c r="H123" i="1"/>
  <c r="F123" i="1"/>
  <c r="K124" i="1"/>
  <c r="J124" i="1"/>
  <c r="D124" i="1"/>
  <c r="C124" i="1"/>
  <c r="B125" i="1"/>
  <c r="K124" i="18"/>
  <c r="J124" i="18"/>
  <c r="D124" i="18"/>
  <c r="B125" i="18"/>
  <c r="C124" i="18"/>
  <c r="F123" i="17"/>
  <c r="H123" i="17"/>
  <c r="K124" i="17"/>
  <c r="J124" i="17"/>
  <c r="C124" i="17"/>
  <c r="B125" i="17"/>
  <c r="D124" i="17"/>
  <c r="I122" i="1"/>
  <c r="I123" i="18" l="1"/>
  <c r="I123" i="1"/>
  <c r="K125" i="1"/>
  <c r="J125" i="1"/>
  <c r="D125" i="1"/>
  <c r="C125" i="1"/>
  <c r="B126" i="1"/>
  <c r="J125" i="17"/>
  <c r="K125" i="17"/>
  <c r="C125" i="17"/>
  <c r="B126" i="17"/>
  <c r="D125" i="17"/>
  <c r="H124" i="18"/>
  <c r="F124" i="18"/>
  <c r="I123" i="17"/>
  <c r="H124" i="17"/>
  <c r="F124" i="17"/>
  <c r="F124" i="1"/>
  <c r="H124" i="1"/>
  <c r="K125" i="18"/>
  <c r="J125" i="18"/>
  <c r="D125" i="18"/>
  <c r="C125" i="18"/>
  <c r="B126" i="18"/>
  <c r="J126" i="17" l="1"/>
  <c r="K126" i="17"/>
  <c r="C126" i="17"/>
  <c r="B127" i="17"/>
  <c r="D126" i="17"/>
  <c r="I124" i="18"/>
  <c r="J126" i="18"/>
  <c r="K126" i="18"/>
  <c r="D126" i="18"/>
  <c r="B127" i="18"/>
  <c r="C126" i="18"/>
  <c r="H125" i="17"/>
  <c r="F125" i="17"/>
  <c r="H125" i="18"/>
  <c r="F125" i="18"/>
  <c r="K126" i="1"/>
  <c r="J126" i="1"/>
  <c r="B127" i="1"/>
  <c r="D126" i="1"/>
  <c r="C126" i="1"/>
  <c r="I124" i="1"/>
  <c r="I124" i="17"/>
  <c r="H125" i="1"/>
  <c r="F125" i="1"/>
  <c r="I125" i="18" l="1"/>
  <c r="K127" i="18"/>
  <c r="J127" i="18"/>
  <c r="B128" i="18"/>
  <c r="D127" i="18"/>
  <c r="C127" i="18"/>
  <c r="H126" i="18"/>
  <c r="F126" i="18"/>
  <c r="H126" i="17"/>
  <c r="F126" i="17"/>
  <c r="K127" i="17"/>
  <c r="J127" i="17"/>
  <c r="C127" i="17"/>
  <c r="B128" i="17"/>
  <c r="D127" i="17"/>
  <c r="I125" i="1"/>
  <c r="K127" i="1"/>
  <c r="J127" i="1"/>
  <c r="D127" i="1"/>
  <c r="C127" i="1"/>
  <c r="B128" i="1"/>
  <c r="F126" i="1"/>
  <c r="H126" i="1"/>
  <c r="I125" i="17"/>
  <c r="I126" i="1" l="1"/>
  <c r="I126" i="17"/>
  <c r="K128" i="1"/>
  <c r="J128" i="1"/>
  <c r="B129" i="1"/>
  <c r="D128" i="1"/>
  <c r="C128" i="1"/>
  <c r="I126" i="18"/>
  <c r="H127" i="17"/>
  <c r="F127" i="17"/>
  <c r="H127" i="1"/>
  <c r="F127" i="1"/>
  <c r="H127" i="18"/>
  <c r="F127" i="18"/>
  <c r="K128" i="18"/>
  <c r="J128" i="18"/>
  <c r="D128" i="18"/>
  <c r="B129" i="18"/>
  <c r="C128" i="18"/>
  <c r="K128" i="17"/>
  <c r="J128" i="17"/>
  <c r="C128" i="17"/>
  <c r="B129" i="17"/>
  <c r="D128" i="17"/>
  <c r="I127" i="18" l="1"/>
  <c r="I127" i="1"/>
  <c r="K129" i="17"/>
  <c r="J129" i="17"/>
  <c r="D129" i="17"/>
  <c r="C129" i="17"/>
  <c r="B130" i="17"/>
  <c r="H128" i="1"/>
  <c r="F128" i="1"/>
  <c r="H128" i="17"/>
  <c r="F128" i="17"/>
  <c r="I127" i="17"/>
  <c r="K129" i="18"/>
  <c r="J129" i="18"/>
  <c r="B130" i="18"/>
  <c r="D129" i="18"/>
  <c r="C129" i="18"/>
  <c r="H128" i="18"/>
  <c r="F128" i="18"/>
  <c r="K129" i="1"/>
  <c r="J129" i="1"/>
  <c r="D129" i="1"/>
  <c r="C129" i="1"/>
  <c r="B130" i="1"/>
  <c r="I128" i="17" l="1"/>
  <c r="K130" i="1"/>
  <c r="J130" i="1"/>
  <c r="D130" i="1"/>
  <c r="C130" i="1"/>
  <c r="B131" i="1"/>
  <c r="H129" i="1"/>
  <c r="F129" i="1"/>
  <c r="H129" i="18"/>
  <c r="F129" i="18"/>
  <c r="I128" i="1"/>
  <c r="I128" i="18"/>
  <c r="K130" i="17"/>
  <c r="J130" i="17"/>
  <c r="C130" i="17"/>
  <c r="B131" i="17"/>
  <c r="D130" i="17"/>
  <c r="H129" i="17"/>
  <c r="F129" i="17"/>
  <c r="K130" i="18"/>
  <c r="J130" i="18"/>
  <c r="D130" i="18"/>
  <c r="B131" i="18"/>
  <c r="C130" i="18"/>
  <c r="I129" i="1" l="1"/>
  <c r="I129" i="17"/>
  <c r="I129" i="18"/>
  <c r="K131" i="18"/>
  <c r="J131" i="18"/>
  <c r="D131" i="18"/>
  <c r="C131" i="18"/>
  <c r="B132" i="18"/>
  <c r="J131" i="1"/>
  <c r="K131" i="1"/>
  <c r="D131" i="1"/>
  <c r="C131" i="1"/>
  <c r="B132" i="1"/>
  <c r="F130" i="1"/>
  <c r="H130" i="1"/>
  <c r="H130" i="18"/>
  <c r="F130" i="18"/>
  <c r="H130" i="17"/>
  <c r="F130" i="17"/>
  <c r="K131" i="17"/>
  <c r="J131" i="17"/>
  <c r="D131" i="17"/>
  <c r="C131" i="17"/>
  <c r="B132" i="17"/>
  <c r="I130" i="18" l="1"/>
  <c r="I130" i="17"/>
  <c r="H131" i="1"/>
  <c r="F131" i="1"/>
  <c r="I130" i="1"/>
  <c r="J132" i="1"/>
  <c r="K132" i="1"/>
  <c r="B133" i="1"/>
  <c r="D132" i="1"/>
  <c r="C132" i="1"/>
  <c r="J132" i="17"/>
  <c r="K132" i="17"/>
  <c r="C132" i="17"/>
  <c r="D132" i="17"/>
  <c r="B133" i="17"/>
  <c r="F131" i="17"/>
  <c r="H131" i="17"/>
  <c r="K132" i="18"/>
  <c r="J132" i="18"/>
  <c r="D132" i="18"/>
  <c r="B133" i="18"/>
  <c r="C132" i="18"/>
  <c r="F131" i="18"/>
  <c r="H131" i="18"/>
  <c r="I131" i="1" l="1"/>
  <c r="I131" i="18"/>
  <c r="F132" i="1"/>
  <c r="H132" i="1"/>
  <c r="H132" i="17"/>
  <c r="F132" i="17"/>
  <c r="K133" i="18"/>
  <c r="J133" i="18"/>
  <c r="B134" i="18"/>
  <c r="D133" i="18"/>
  <c r="C133" i="18"/>
  <c r="H132" i="18"/>
  <c r="F132" i="18"/>
  <c r="J133" i="1"/>
  <c r="K133" i="1"/>
  <c r="D133" i="1"/>
  <c r="C133" i="1"/>
  <c r="B134" i="1"/>
  <c r="I131" i="17"/>
  <c r="K133" i="17"/>
  <c r="J133" i="17"/>
  <c r="D133" i="17"/>
  <c r="C133" i="17"/>
  <c r="B134" i="17"/>
  <c r="I132" i="17" l="1"/>
  <c r="I132" i="18"/>
  <c r="K134" i="17"/>
  <c r="J134" i="17"/>
  <c r="C134" i="17"/>
  <c r="D134" i="17"/>
  <c r="B135" i="17"/>
  <c r="H133" i="17"/>
  <c r="F133" i="17"/>
  <c r="H133" i="18"/>
  <c r="F133" i="18"/>
  <c r="K134" i="18"/>
  <c r="J134" i="18"/>
  <c r="D134" i="18"/>
  <c r="C134" i="18"/>
  <c r="B135" i="18"/>
  <c r="J134" i="1"/>
  <c r="K134" i="1"/>
  <c r="B135" i="1"/>
  <c r="C134" i="1"/>
  <c r="D134" i="1"/>
  <c r="H133" i="1"/>
  <c r="F133" i="1"/>
  <c r="I132" i="1"/>
  <c r="I133" i="1" l="1"/>
  <c r="I133" i="17"/>
  <c r="H134" i="17"/>
  <c r="F134" i="17"/>
  <c r="H134" i="1"/>
  <c r="F134" i="1"/>
  <c r="H134" i="18"/>
  <c r="F134" i="18"/>
  <c r="I133" i="18"/>
  <c r="J135" i="1"/>
  <c r="K135" i="1"/>
  <c r="D135" i="1"/>
  <c r="C135" i="1"/>
  <c r="B136" i="1"/>
  <c r="J135" i="17"/>
  <c r="K135" i="17"/>
  <c r="D135" i="17"/>
  <c r="B136" i="17"/>
  <c r="C135" i="17"/>
  <c r="J135" i="18"/>
  <c r="K135" i="18"/>
  <c r="D135" i="18"/>
  <c r="C135" i="18"/>
  <c r="B136" i="18"/>
  <c r="I134" i="1" l="1"/>
  <c r="I134" i="17"/>
  <c r="I134" i="18"/>
  <c r="K136" i="18"/>
  <c r="J136" i="18"/>
  <c r="D136" i="18"/>
  <c r="B137" i="18"/>
  <c r="C136" i="18"/>
  <c r="H135" i="1"/>
  <c r="F135" i="1"/>
  <c r="H135" i="18"/>
  <c r="F135" i="18"/>
  <c r="K136" i="1"/>
  <c r="J136" i="1"/>
  <c r="D136" i="1"/>
  <c r="C136" i="1"/>
  <c r="B137" i="1"/>
  <c r="J136" i="17"/>
  <c r="K136" i="17"/>
  <c r="C136" i="17"/>
  <c r="B137" i="17"/>
  <c r="D136" i="17"/>
  <c r="H135" i="17"/>
  <c r="F135" i="17"/>
  <c r="I135" i="18" l="1"/>
  <c r="F136" i="1"/>
  <c r="H136" i="1"/>
  <c r="K137" i="18"/>
  <c r="J137" i="18"/>
  <c r="D137" i="18"/>
  <c r="C137" i="18"/>
  <c r="B138" i="18"/>
  <c r="H136" i="18"/>
  <c r="F136" i="18"/>
  <c r="I135" i="17"/>
  <c r="I135" i="1"/>
  <c r="H136" i="17"/>
  <c r="F136" i="17"/>
  <c r="K137" i="17"/>
  <c r="J137" i="17"/>
  <c r="B138" i="17"/>
  <c r="D137" i="17"/>
  <c r="C137" i="17"/>
  <c r="K137" i="1"/>
  <c r="J137" i="1"/>
  <c r="D137" i="1"/>
  <c r="C137" i="1"/>
  <c r="B138" i="1"/>
  <c r="I136" i="18" l="1"/>
  <c r="J138" i="18"/>
  <c r="K138" i="18"/>
  <c r="D138" i="18"/>
  <c r="B139" i="18"/>
  <c r="C138" i="18"/>
  <c r="H137" i="1"/>
  <c r="F137" i="1"/>
  <c r="K138" i="1"/>
  <c r="J138" i="1"/>
  <c r="C138" i="1"/>
  <c r="B139" i="1"/>
  <c r="D138" i="1"/>
  <c r="H137" i="17"/>
  <c r="F137" i="17"/>
  <c r="F137" i="18"/>
  <c r="H137" i="18"/>
  <c r="K138" i="17"/>
  <c r="J138" i="17"/>
  <c r="C138" i="17"/>
  <c r="D138" i="17"/>
  <c r="B139" i="17"/>
  <c r="I136" i="17"/>
  <c r="I136" i="1"/>
  <c r="I137" i="17" l="1"/>
  <c r="I137" i="1"/>
  <c r="H138" i="1"/>
  <c r="F138" i="1"/>
  <c r="K139" i="18"/>
  <c r="J139" i="18"/>
  <c r="B140" i="18"/>
  <c r="D139" i="18"/>
  <c r="C139" i="18"/>
  <c r="K139" i="1"/>
  <c r="J139" i="1"/>
  <c r="D139" i="1"/>
  <c r="C139" i="1"/>
  <c r="B140" i="1"/>
  <c r="J139" i="17"/>
  <c r="K139" i="17"/>
  <c r="B140" i="17"/>
  <c r="D139" i="17"/>
  <c r="C139" i="17"/>
  <c r="F138" i="17"/>
  <c r="H138" i="17"/>
  <c r="I137" i="18"/>
  <c r="H138" i="18"/>
  <c r="F138" i="18"/>
  <c r="I138" i="1" l="1"/>
  <c r="I138" i="17"/>
  <c r="K140" i="1"/>
  <c r="J140" i="1"/>
  <c r="B141" i="1"/>
  <c r="D140" i="1"/>
  <c r="C140" i="1"/>
  <c r="I138" i="18"/>
  <c r="H139" i="18"/>
  <c r="F139" i="18"/>
  <c r="H139" i="17"/>
  <c r="F139" i="17"/>
  <c r="K140" i="17"/>
  <c r="J140" i="17"/>
  <c r="C140" i="17"/>
  <c r="D140" i="17"/>
  <c r="B141" i="17"/>
  <c r="H139" i="1"/>
  <c r="F139" i="1"/>
  <c r="K140" i="18"/>
  <c r="J140" i="18"/>
  <c r="D140" i="18"/>
  <c r="C140" i="18"/>
  <c r="B141" i="18"/>
  <c r="I139" i="1" l="1"/>
  <c r="I139" i="18"/>
  <c r="K141" i="18"/>
  <c r="J141" i="18"/>
  <c r="B142" i="18"/>
  <c r="D141" i="18"/>
  <c r="C141" i="18"/>
  <c r="H140" i="1"/>
  <c r="F140" i="1"/>
  <c r="K141" i="17"/>
  <c r="J141" i="17"/>
  <c r="B142" i="17"/>
  <c r="C141" i="17"/>
  <c r="D141" i="17"/>
  <c r="K141" i="1"/>
  <c r="J141" i="1"/>
  <c r="D141" i="1"/>
  <c r="C141" i="1"/>
  <c r="B142" i="1"/>
  <c r="I139" i="17"/>
  <c r="H140" i="18"/>
  <c r="F140" i="18"/>
  <c r="H140" i="17"/>
  <c r="F140" i="17"/>
  <c r="I140" i="17" l="1"/>
  <c r="K142" i="17"/>
  <c r="J142" i="17"/>
  <c r="C142" i="17"/>
  <c r="D142" i="17"/>
  <c r="B143" i="17"/>
  <c r="K142" i="1"/>
  <c r="J142" i="1"/>
  <c r="D142" i="1"/>
  <c r="C142" i="1"/>
  <c r="B143" i="1"/>
  <c r="H141" i="1"/>
  <c r="F141" i="1"/>
  <c r="H141" i="17"/>
  <c r="F141" i="17"/>
  <c r="I140" i="18"/>
  <c r="I140" i="1"/>
  <c r="H141" i="18"/>
  <c r="F141" i="18"/>
  <c r="J142" i="18"/>
  <c r="K142" i="18"/>
  <c r="D142" i="18"/>
  <c r="B143" i="18"/>
  <c r="C142" i="18"/>
  <c r="I141" i="18" l="1"/>
  <c r="I141" i="17"/>
  <c r="I141" i="1"/>
  <c r="J143" i="1"/>
  <c r="K143" i="1"/>
  <c r="B144" i="1"/>
  <c r="D143" i="1"/>
  <c r="C143" i="1"/>
  <c r="H142" i="18"/>
  <c r="F142" i="18"/>
  <c r="F142" i="17"/>
  <c r="H142" i="17"/>
  <c r="K143" i="18"/>
  <c r="J143" i="18"/>
  <c r="D143" i="18"/>
  <c r="C143" i="18"/>
  <c r="B144" i="18"/>
  <c r="F142" i="1"/>
  <c r="H142" i="1"/>
  <c r="J143" i="17"/>
  <c r="K143" i="17"/>
  <c r="B144" i="17"/>
  <c r="C143" i="17"/>
  <c r="D143" i="17"/>
  <c r="I142" i="18" l="1"/>
  <c r="I142" i="17"/>
  <c r="H143" i="17"/>
  <c r="F143" i="17"/>
  <c r="I142" i="1"/>
  <c r="J144" i="1"/>
  <c r="K144" i="1"/>
  <c r="B145" i="1"/>
  <c r="C144" i="1"/>
  <c r="D144" i="1"/>
  <c r="F143" i="18"/>
  <c r="H143" i="18"/>
  <c r="J144" i="17"/>
  <c r="K144" i="17"/>
  <c r="C144" i="17"/>
  <c r="D144" i="17"/>
  <c r="B145" i="17"/>
  <c r="H143" i="1"/>
  <c r="F143" i="1"/>
  <c r="J144" i="18"/>
  <c r="K144" i="18"/>
  <c r="D144" i="18"/>
  <c r="C144" i="18"/>
  <c r="B145" i="18"/>
  <c r="I143" i="17" l="1"/>
  <c r="I143" i="18"/>
  <c r="K145" i="18"/>
  <c r="J145" i="18"/>
  <c r="B146" i="18"/>
  <c r="D145" i="18"/>
  <c r="C145" i="18"/>
  <c r="J145" i="1"/>
  <c r="K145" i="1"/>
  <c r="B146" i="1"/>
  <c r="D145" i="1"/>
  <c r="C145" i="1"/>
  <c r="H144" i="18"/>
  <c r="F144" i="18"/>
  <c r="H144" i="1"/>
  <c r="F144" i="1"/>
  <c r="I143" i="1"/>
  <c r="K145" i="17"/>
  <c r="J145" i="17"/>
  <c r="D145" i="17"/>
  <c r="B146" i="17"/>
  <c r="C145" i="17"/>
  <c r="H144" i="17"/>
  <c r="F144" i="17"/>
  <c r="H145" i="1" l="1"/>
  <c r="F145" i="1"/>
  <c r="K146" i="17"/>
  <c r="J146" i="17"/>
  <c r="C146" i="17"/>
  <c r="D146" i="17"/>
  <c r="B147" i="17"/>
  <c r="I144" i="17"/>
  <c r="H145" i="18"/>
  <c r="F145" i="18"/>
  <c r="K146" i="18"/>
  <c r="J146" i="18"/>
  <c r="D146" i="18"/>
  <c r="C146" i="18"/>
  <c r="B147" i="18"/>
  <c r="J146" i="1"/>
  <c r="K146" i="1"/>
  <c r="C146" i="1"/>
  <c r="D146" i="1"/>
  <c r="B147" i="1"/>
  <c r="F145" i="17"/>
  <c r="H145" i="17"/>
  <c r="I144" i="1"/>
  <c r="I144" i="18"/>
  <c r="I145" i="1" l="1"/>
  <c r="I145" i="18"/>
  <c r="J147" i="17"/>
  <c r="K147" i="17"/>
  <c r="D147" i="17"/>
  <c r="C147" i="17"/>
  <c r="B148" i="17"/>
  <c r="H146" i="17"/>
  <c r="F146" i="17"/>
  <c r="I145" i="17"/>
  <c r="J147" i="1"/>
  <c r="K147" i="1"/>
  <c r="B148" i="1"/>
  <c r="D147" i="1"/>
  <c r="C147" i="1"/>
  <c r="F146" i="1"/>
  <c r="H146" i="1"/>
  <c r="K147" i="18"/>
  <c r="J147" i="18"/>
  <c r="B148" i="18"/>
  <c r="D147" i="18"/>
  <c r="C147" i="18"/>
  <c r="H146" i="18"/>
  <c r="F146" i="18"/>
  <c r="K148" i="17" l="1"/>
  <c r="J148" i="17"/>
  <c r="C148" i="17"/>
  <c r="B149" i="17"/>
  <c r="D148" i="17"/>
  <c r="K148" i="1"/>
  <c r="J148" i="1"/>
  <c r="C148" i="1"/>
  <c r="B149" i="1"/>
  <c r="D148" i="1"/>
  <c r="H147" i="17"/>
  <c r="F147" i="17"/>
  <c r="H147" i="18"/>
  <c r="F147" i="18"/>
  <c r="I146" i="18"/>
  <c r="I146" i="17"/>
  <c r="K148" i="18"/>
  <c r="J148" i="18"/>
  <c r="D148" i="18"/>
  <c r="B149" i="18"/>
  <c r="C148" i="18"/>
  <c r="I146" i="1"/>
  <c r="H147" i="1"/>
  <c r="F147" i="1"/>
  <c r="I147" i="18" l="1"/>
  <c r="I147" i="17"/>
  <c r="H148" i="1"/>
  <c r="F148" i="1"/>
  <c r="K149" i="1"/>
  <c r="J149" i="1"/>
  <c r="B150" i="1"/>
  <c r="C149" i="1"/>
  <c r="D149" i="1"/>
  <c r="K149" i="18"/>
  <c r="J149" i="18"/>
  <c r="D149" i="18"/>
  <c r="C149" i="18"/>
  <c r="B150" i="18"/>
  <c r="H148" i="18"/>
  <c r="F148" i="18"/>
  <c r="H148" i="17"/>
  <c r="F148" i="17"/>
  <c r="J149" i="17"/>
  <c r="K149" i="17"/>
  <c r="B150" i="17"/>
  <c r="D149" i="17"/>
  <c r="C149" i="17"/>
  <c r="I147" i="1"/>
  <c r="I148" i="17" l="1"/>
  <c r="I148" i="18"/>
  <c r="I148" i="1"/>
  <c r="J150" i="18"/>
  <c r="K150" i="18"/>
  <c r="D150" i="18"/>
  <c r="C150" i="18"/>
  <c r="B151" i="18"/>
  <c r="F149" i="18"/>
  <c r="H149" i="18"/>
  <c r="H149" i="17"/>
  <c r="F149" i="17"/>
  <c r="J150" i="17"/>
  <c r="K150" i="17"/>
  <c r="C150" i="17"/>
  <c r="B151" i="17"/>
  <c r="D150" i="17"/>
  <c r="H149" i="1"/>
  <c r="F149" i="1"/>
  <c r="K150" i="1"/>
  <c r="J150" i="1"/>
  <c r="C150" i="1"/>
  <c r="B151" i="1"/>
  <c r="D150" i="1"/>
  <c r="I149" i="1" l="1"/>
  <c r="I149" i="17"/>
  <c r="H150" i="1"/>
  <c r="F150" i="1"/>
  <c r="K151" i="1"/>
  <c r="J151" i="1"/>
  <c r="B152" i="1"/>
  <c r="D151" i="1"/>
  <c r="C151" i="1"/>
  <c r="I149" i="18"/>
  <c r="J151" i="18"/>
  <c r="K151" i="18"/>
  <c r="B152" i="18"/>
  <c r="C151" i="18"/>
  <c r="D151" i="18"/>
  <c r="H150" i="18"/>
  <c r="F150" i="18"/>
  <c r="H150" i="17"/>
  <c r="F150" i="17"/>
  <c r="K151" i="17"/>
  <c r="J151" i="17"/>
  <c r="C151" i="17"/>
  <c r="D151" i="17"/>
  <c r="B152" i="17"/>
  <c r="I150" i="1" l="1"/>
  <c r="I150" i="18"/>
  <c r="K152" i="18"/>
  <c r="J152" i="18"/>
  <c r="D152" i="18"/>
  <c r="C152" i="18"/>
  <c r="B153" i="18"/>
  <c r="K152" i="17"/>
  <c r="J152" i="17"/>
  <c r="C152" i="17"/>
  <c r="B153" i="17"/>
  <c r="D152" i="17"/>
  <c r="F151" i="17"/>
  <c r="H151" i="17"/>
  <c r="H151" i="1"/>
  <c r="F151" i="1"/>
  <c r="I151" i="1" s="1"/>
  <c r="I150" i="17"/>
  <c r="K152" i="1"/>
  <c r="J152" i="1"/>
  <c r="C152" i="1"/>
  <c r="D152" i="1"/>
  <c r="B153" i="1"/>
  <c r="H151" i="18"/>
  <c r="F151" i="18"/>
  <c r="I151" i="18" l="1"/>
  <c r="J153" i="18"/>
  <c r="K153" i="18"/>
  <c r="D153" i="18"/>
  <c r="C153" i="18"/>
  <c r="B154" i="18"/>
  <c r="H152" i="17"/>
  <c r="F152" i="17"/>
  <c r="K153" i="17"/>
  <c r="J153" i="17"/>
  <c r="D153" i="17"/>
  <c r="C153" i="17"/>
  <c r="B154" i="17"/>
  <c r="I151" i="17"/>
  <c r="K153" i="1"/>
  <c r="J153" i="1"/>
  <c r="B154" i="1"/>
  <c r="D153" i="1"/>
  <c r="C153" i="1"/>
  <c r="F152" i="1"/>
  <c r="H152" i="1"/>
  <c r="H152" i="18"/>
  <c r="F152" i="18"/>
  <c r="I152" i="17" l="1"/>
  <c r="I152" i="18"/>
  <c r="J154" i="17"/>
  <c r="K154" i="17"/>
  <c r="C154" i="17"/>
  <c r="B155" i="17"/>
  <c r="D154" i="17"/>
  <c r="I152" i="1"/>
  <c r="H153" i="17"/>
  <c r="F153" i="17"/>
  <c r="H153" i="1"/>
  <c r="F153" i="1"/>
  <c r="K154" i="18"/>
  <c r="J154" i="18"/>
  <c r="D154" i="18"/>
  <c r="B155" i="18"/>
  <c r="C154" i="18"/>
  <c r="K154" i="1"/>
  <c r="J154" i="1"/>
  <c r="C154" i="1"/>
  <c r="B155" i="1"/>
  <c r="D154" i="1"/>
  <c r="H153" i="18"/>
  <c r="F153" i="18"/>
  <c r="I153" i="18" l="1"/>
  <c r="I153" i="1"/>
  <c r="I153" i="17"/>
  <c r="J155" i="1"/>
  <c r="K155" i="1"/>
  <c r="B156" i="1"/>
  <c r="D155" i="1"/>
  <c r="C155" i="1"/>
  <c r="H154" i="1"/>
  <c r="F154" i="1"/>
  <c r="H154" i="17"/>
  <c r="F154" i="17"/>
  <c r="K155" i="17"/>
  <c r="J155" i="17"/>
  <c r="D155" i="17"/>
  <c r="C155" i="17"/>
  <c r="B156" i="17"/>
  <c r="K155" i="18"/>
  <c r="J155" i="18"/>
  <c r="D155" i="18"/>
  <c r="C155" i="18"/>
  <c r="B156" i="18"/>
  <c r="H154" i="18"/>
  <c r="F154" i="18"/>
  <c r="I154" i="17" l="1"/>
  <c r="I154" i="1"/>
  <c r="K156" i="18"/>
  <c r="J156" i="18"/>
  <c r="D156" i="18"/>
  <c r="B157" i="18"/>
  <c r="C156" i="18"/>
  <c r="F155" i="18"/>
  <c r="H155" i="18"/>
  <c r="F155" i="17"/>
  <c r="H155" i="17"/>
  <c r="J156" i="1"/>
  <c r="K156" i="1"/>
  <c r="C156" i="1"/>
  <c r="B157" i="1"/>
  <c r="D156" i="1"/>
  <c r="I154" i="18"/>
  <c r="H155" i="1"/>
  <c r="F155" i="1"/>
  <c r="K156" i="17"/>
  <c r="J156" i="17"/>
  <c r="C156" i="17"/>
  <c r="B157" i="17"/>
  <c r="D156" i="17"/>
  <c r="I155" i="1" l="1"/>
  <c r="K157" i="17"/>
  <c r="J157" i="17"/>
  <c r="D157" i="17"/>
  <c r="C157" i="17"/>
  <c r="B158" i="17"/>
  <c r="H156" i="17"/>
  <c r="F156" i="17"/>
  <c r="I155" i="17"/>
  <c r="I155" i="18"/>
  <c r="H156" i="1"/>
  <c r="F156" i="1"/>
  <c r="K157" i="18"/>
  <c r="J157" i="18"/>
  <c r="B158" i="18"/>
  <c r="D157" i="18"/>
  <c r="C157" i="18"/>
  <c r="H156" i="18"/>
  <c r="F156" i="18"/>
  <c r="J157" i="1"/>
  <c r="K157" i="1"/>
  <c r="B158" i="1"/>
  <c r="D157" i="1"/>
  <c r="C157" i="1"/>
  <c r="I156" i="1" l="1"/>
  <c r="H157" i="1"/>
  <c r="F157" i="1"/>
  <c r="J158" i="1"/>
  <c r="K158" i="1"/>
  <c r="C158" i="1"/>
  <c r="D158" i="1"/>
  <c r="B159" i="1"/>
  <c r="K158" i="17"/>
  <c r="J158" i="17"/>
  <c r="C158" i="17"/>
  <c r="B159" i="17"/>
  <c r="D158" i="17"/>
  <c r="H157" i="18"/>
  <c r="F157" i="18"/>
  <c r="K158" i="18"/>
  <c r="J158" i="18"/>
  <c r="D158" i="18"/>
  <c r="C158" i="18"/>
  <c r="B159" i="18"/>
  <c r="I156" i="17"/>
  <c r="I156" i="18"/>
  <c r="H157" i="17"/>
  <c r="F157" i="17"/>
  <c r="I157" i="18" l="1"/>
  <c r="I157" i="1"/>
  <c r="I157" i="17"/>
  <c r="K159" i="17"/>
  <c r="J159" i="17"/>
  <c r="D159" i="17"/>
  <c r="B160" i="17"/>
  <c r="C159" i="17"/>
  <c r="K159" i="18"/>
  <c r="J159" i="18"/>
  <c r="B160" i="18"/>
  <c r="D159" i="18"/>
  <c r="C159" i="18"/>
  <c r="H158" i="1"/>
  <c r="F158" i="1"/>
  <c r="H158" i="18"/>
  <c r="F158" i="18"/>
  <c r="I158" i="18" s="1"/>
  <c r="J159" i="1"/>
  <c r="K159" i="1"/>
  <c r="B160" i="1"/>
  <c r="D159" i="1"/>
  <c r="C159" i="1"/>
  <c r="H158" i="17"/>
  <c r="F158" i="17"/>
  <c r="I158" i="17" l="1"/>
  <c r="H159" i="18"/>
  <c r="F159" i="18"/>
  <c r="I159" i="18" s="1"/>
  <c r="J160" i="18"/>
  <c r="K160" i="18"/>
  <c r="D160" i="18"/>
  <c r="B161" i="18"/>
  <c r="C160" i="18"/>
  <c r="H159" i="1"/>
  <c r="F159" i="1"/>
  <c r="K160" i="1"/>
  <c r="J160" i="1"/>
  <c r="C160" i="1"/>
  <c r="B161" i="1"/>
  <c r="D160" i="1"/>
  <c r="I158" i="1"/>
  <c r="K160" i="17"/>
  <c r="J160" i="17"/>
  <c r="C160" i="17"/>
  <c r="D160" i="17"/>
  <c r="B161" i="17"/>
  <c r="H159" i="17"/>
  <c r="F159" i="17"/>
  <c r="I159" i="17" l="1"/>
  <c r="I159" i="1"/>
  <c r="J161" i="17"/>
  <c r="K161" i="17"/>
  <c r="B162" i="17"/>
  <c r="D161" i="17"/>
  <c r="C161" i="17"/>
  <c r="H160" i="17"/>
  <c r="F160" i="17"/>
  <c r="K161" i="18"/>
  <c r="J161" i="18"/>
  <c r="D161" i="18"/>
  <c r="C161" i="18"/>
  <c r="B162" i="18"/>
  <c r="H160" i="18"/>
  <c r="F160" i="18"/>
  <c r="H160" i="1"/>
  <c r="F160" i="1"/>
  <c r="I160" i="1" s="1"/>
  <c r="K161" i="1"/>
  <c r="J161" i="1"/>
  <c r="B162" i="1"/>
  <c r="C161" i="1"/>
  <c r="D161" i="1"/>
  <c r="I160" i="18" l="1"/>
  <c r="F161" i="18"/>
  <c r="H161" i="18"/>
  <c r="K162" i="1"/>
  <c r="J162" i="1"/>
  <c r="C162" i="1"/>
  <c r="B163" i="1"/>
  <c r="D162" i="1"/>
  <c r="K162" i="18"/>
  <c r="J162" i="18"/>
  <c r="D162" i="18"/>
  <c r="B163" i="18"/>
  <c r="C162" i="18"/>
  <c r="H161" i="17"/>
  <c r="F161" i="17"/>
  <c r="H161" i="1"/>
  <c r="F161" i="1"/>
  <c r="I160" i="17"/>
  <c r="J162" i="17"/>
  <c r="K162" i="17"/>
  <c r="C162" i="17"/>
  <c r="D162" i="17"/>
  <c r="B163" i="17"/>
  <c r="I161" i="17" l="1"/>
  <c r="H162" i="18"/>
  <c r="F162" i="18"/>
  <c r="H162" i="1"/>
  <c r="F162" i="1"/>
  <c r="F162" i="17"/>
  <c r="H162" i="17"/>
  <c r="J163" i="17"/>
  <c r="K163" i="17"/>
  <c r="B164" i="17"/>
  <c r="D163" i="17"/>
  <c r="C163" i="17"/>
  <c r="K163" i="1"/>
  <c r="J163" i="1"/>
  <c r="B164" i="1"/>
  <c r="D163" i="1"/>
  <c r="C163" i="1"/>
  <c r="K163" i="18"/>
  <c r="J163" i="18"/>
  <c r="B164" i="18"/>
  <c r="D163" i="18"/>
  <c r="C163" i="18"/>
  <c r="I161" i="1"/>
  <c r="I161" i="18"/>
  <c r="I162" i="18" l="1"/>
  <c r="I162" i="1"/>
  <c r="K164" i="17"/>
  <c r="J164" i="17"/>
  <c r="C164" i="17"/>
  <c r="D164" i="17"/>
  <c r="B165" i="17"/>
  <c r="H163" i="18"/>
  <c r="F163" i="18"/>
  <c r="K164" i="18"/>
  <c r="J164" i="18"/>
  <c r="D164" i="18"/>
  <c r="C164" i="18"/>
  <c r="B165" i="18"/>
  <c r="H163" i="17"/>
  <c r="F163" i="17"/>
  <c r="I162" i="17"/>
  <c r="H163" i="1"/>
  <c r="F163" i="1"/>
  <c r="K164" i="1"/>
  <c r="J164" i="1"/>
  <c r="C164" i="1"/>
  <c r="D164" i="1"/>
  <c r="B165" i="1"/>
  <c r="I163" i="17" l="1"/>
  <c r="I163" i="18"/>
  <c r="I163" i="1"/>
  <c r="K165" i="18"/>
  <c r="J165" i="18"/>
  <c r="B166" i="18"/>
  <c r="D165" i="18"/>
  <c r="C165" i="18"/>
  <c r="J165" i="1"/>
  <c r="K165" i="1"/>
  <c r="B166" i="1"/>
  <c r="D165" i="1"/>
  <c r="C165" i="1"/>
  <c r="H164" i="18"/>
  <c r="F164" i="18"/>
  <c r="F164" i="17"/>
  <c r="H164" i="17"/>
  <c r="F164" i="1"/>
  <c r="H164" i="1"/>
  <c r="J165" i="17"/>
  <c r="K165" i="17"/>
  <c r="B166" i="17"/>
  <c r="D165" i="17"/>
  <c r="C165" i="17"/>
  <c r="I164" i="18" l="1"/>
  <c r="H165" i="17"/>
  <c r="F165" i="17"/>
  <c r="K166" i="17"/>
  <c r="J166" i="17"/>
  <c r="C166" i="17"/>
  <c r="D166" i="17"/>
  <c r="B167" i="17"/>
  <c r="H165" i="1"/>
  <c r="F165" i="1"/>
  <c r="K166" i="1"/>
  <c r="J166" i="1"/>
  <c r="C166" i="1"/>
  <c r="B167" i="1"/>
  <c r="D166" i="1"/>
  <c r="H165" i="18"/>
  <c r="F165" i="18"/>
  <c r="I164" i="1"/>
  <c r="J166" i="18"/>
  <c r="K166" i="18"/>
  <c r="D166" i="18"/>
  <c r="B167" i="18"/>
  <c r="C166" i="18"/>
  <c r="I164" i="17"/>
  <c r="I165" i="1" l="1"/>
  <c r="I165" i="18"/>
  <c r="H166" i="18"/>
  <c r="F166" i="18"/>
  <c r="K167" i="17"/>
  <c r="J167" i="17"/>
  <c r="B168" i="17"/>
  <c r="D167" i="17"/>
  <c r="C167" i="17"/>
  <c r="H166" i="1"/>
  <c r="F166" i="1"/>
  <c r="F166" i="17"/>
  <c r="H166" i="17"/>
  <c r="K167" i="18"/>
  <c r="J167" i="18"/>
  <c r="D167" i="18"/>
  <c r="C167" i="18"/>
  <c r="B168" i="18"/>
  <c r="I165" i="17"/>
  <c r="J167" i="1"/>
  <c r="K167" i="1"/>
  <c r="B168" i="1"/>
  <c r="D167" i="1"/>
  <c r="C167" i="1"/>
  <c r="I166" i="18" l="1"/>
  <c r="I166" i="1"/>
  <c r="I166" i="17"/>
  <c r="J168" i="1"/>
  <c r="K168" i="1"/>
  <c r="C168" i="1"/>
  <c r="B169" i="1"/>
  <c r="D168" i="1"/>
  <c r="K168" i="18"/>
  <c r="J168" i="18"/>
  <c r="D168" i="18"/>
  <c r="B169" i="18"/>
  <c r="C168" i="18"/>
  <c r="H167" i="1"/>
  <c r="F167" i="1"/>
  <c r="F167" i="18"/>
  <c r="H167" i="18"/>
  <c r="F167" i="17"/>
  <c r="H167" i="17"/>
  <c r="J168" i="17"/>
  <c r="K168" i="17"/>
  <c r="C168" i="17"/>
  <c r="D168" i="17"/>
  <c r="B169" i="17"/>
  <c r="I167" i="17" l="1"/>
  <c r="I167" i="1"/>
  <c r="H168" i="17"/>
  <c r="F168" i="17"/>
  <c r="K169" i="17"/>
  <c r="J169" i="17"/>
  <c r="B170" i="17"/>
  <c r="D169" i="17"/>
  <c r="C169" i="17"/>
  <c r="K169" i="18"/>
  <c r="J169" i="18"/>
  <c r="B170" i="18"/>
  <c r="D169" i="18"/>
  <c r="C169" i="18"/>
  <c r="H168" i="1"/>
  <c r="F168" i="1"/>
  <c r="J169" i="1"/>
  <c r="K169" i="1"/>
  <c r="B170" i="1"/>
  <c r="D169" i="1"/>
  <c r="C169" i="1"/>
  <c r="H168" i="18"/>
  <c r="F168" i="18"/>
  <c r="I167" i="18"/>
  <c r="I168" i="17" l="1"/>
  <c r="I168" i="18"/>
  <c r="I168" i="1"/>
  <c r="H169" i="18"/>
  <c r="F169" i="18"/>
  <c r="I169" i="18" s="1"/>
  <c r="K170" i="18"/>
  <c r="J170" i="18"/>
  <c r="D170" i="18"/>
  <c r="C170" i="18"/>
  <c r="B171" i="18"/>
  <c r="H169" i="1"/>
  <c r="F169" i="1"/>
  <c r="K170" i="17"/>
  <c r="J170" i="17"/>
  <c r="C170" i="17"/>
  <c r="D170" i="17"/>
  <c r="B171" i="17"/>
  <c r="H169" i="17"/>
  <c r="F169" i="17"/>
  <c r="J170" i="1"/>
  <c r="K170" i="1"/>
  <c r="C170" i="1"/>
  <c r="D170" i="1"/>
  <c r="B171" i="1"/>
  <c r="H170" i="1" l="1"/>
  <c r="F170" i="1"/>
  <c r="J171" i="1"/>
  <c r="K171" i="1"/>
  <c r="B172" i="1"/>
  <c r="D171" i="1"/>
  <c r="C171" i="1"/>
  <c r="I169" i="1"/>
  <c r="J171" i="18"/>
  <c r="K171" i="18"/>
  <c r="D171" i="18"/>
  <c r="C171" i="18"/>
  <c r="B172" i="18"/>
  <c r="H170" i="18"/>
  <c r="F170" i="18"/>
  <c r="I169" i="17"/>
  <c r="J171" i="17"/>
  <c r="K171" i="17"/>
  <c r="D171" i="17"/>
  <c r="C171" i="17"/>
  <c r="B172" i="17"/>
  <c r="H170" i="17"/>
  <c r="F170" i="17"/>
  <c r="I170" i="1" l="1"/>
  <c r="I170" i="18"/>
  <c r="I170" i="17"/>
  <c r="K172" i="17"/>
  <c r="J172" i="17"/>
  <c r="C172" i="17"/>
  <c r="B173" i="17"/>
  <c r="D172" i="17"/>
  <c r="H171" i="1"/>
  <c r="F171" i="1"/>
  <c r="H171" i="17"/>
  <c r="F171" i="17"/>
  <c r="F171" i="18"/>
  <c r="H171" i="18"/>
  <c r="K172" i="1"/>
  <c r="J172" i="1"/>
  <c r="C172" i="1"/>
  <c r="B173" i="1"/>
  <c r="D172" i="1"/>
  <c r="K172" i="18"/>
  <c r="J172" i="18"/>
  <c r="D172" i="18"/>
  <c r="B173" i="18"/>
  <c r="C172" i="18"/>
  <c r="H172" i="18" l="1"/>
  <c r="F172" i="18"/>
  <c r="I171" i="18"/>
  <c r="K173" i="18"/>
  <c r="J173" i="18"/>
  <c r="D173" i="18"/>
  <c r="C173" i="18"/>
  <c r="B174" i="18"/>
  <c r="H172" i="1"/>
  <c r="F172" i="1"/>
  <c r="J173" i="17"/>
  <c r="K173" i="17"/>
  <c r="D173" i="17"/>
  <c r="C173" i="17"/>
  <c r="B174" i="17"/>
  <c r="K173" i="1"/>
  <c r="J173" i="1"/>
  <c r="B174" i="1"/>
  <c r="D173" i="1"/>
  <c r="C173" i="1"/>
  <c r="I171" i="17"/>
  <c r="I171" i="1"/>
  <c r="H172" i="17"/>
  <c r="F172" i="17"/>
  <c r="I172" i="18" l="1"/>
  <c r="J174" i="18"/>
  <c r="K174" i="18"/>
  <c r="D174" i="18"/>
  <c r="B175" i="18"/>
  <c r="C174" i="18"/>
  <c r="H173" i="1"/>
  <c r="F173" i="1"/>
  <c r="F173" i="18"/>
  <c r="H173" i="18"/>
  <c r="I172" i="17"/>
  <c r="I172" i="1"/>
  <c r="K174" i="17"/>
  <c r="J174" i="17"/>
  <c r="C174" i="17"/>
  <c r="B175" i="17"/>
  <c r="D174" i="17"/>
  <c r="K174" i="1"/>
  <c r="J174" i="1"/>
  <c r="C174" i="1"/>
  <c r="B175" i="1"/>
  <c r="D174" i="1"/>
  <c r="H173" i="17"/>
  <c r="F173" i="17"/>
  <c r="I173" i="18" l="1"/>
  <c r="I173" i="17"/>
  <c r="K175" i="18"/>
  <c r="J175" i="18"/>
  <c r="B176" i="18"/>
  <c r="D175" i="18"/>
  <c r="C175" i="18"/>
  <c r="H174" i="18"/>
  <c r="F174" i="18"/>
  <c r="H174" i="1"/>
  <c r="F174" i="1"/>
  <c r="I173" i="1"/>
  <c r="K175" i="1"/>
  <c r="J175" i="1"/>
  <c r="B176" i="1"/>
  <c r="D175" i="1"/>
  <c r="C175" i="1"/>
  <c r="H174" i="17"/>
  <c r="F174" i="17"/>
  <c r="J175" i="17"/>
  <c r="K175" i="17"/>
  <c r="C175" i="17"/>
  <c r="B176" i="17"/>
  <c r="D175" i="17"/>
  <c r="I174" i="1" l="1"/>
  <c r="I174" i="18"/>
  <c r="I174" i="17"/>
  <c r="H175" i="18"/>
  <c r="F175" i="18"/>
  <c r="K176" i="18"/>
  <c r="J176" i="18"/>
  <c r="D176" i="18"/>
  <c r="C176" i="18"/>
  <c r="B177" i="18"/>
  <c r="H175" i="17"/>
  <c r="F175" i="17"/>
  <c r="K176" i="17"/>
  <c r="J176" i="17"/>
  <c r="C176" i="17"/>
  <c r="B177" i="17"/>
  <c r="D176" i="17"/>
  <c r="K176" i="1"/>
  <c r="J176" i="1"/>
  <c r="C176" i="1"/>
  <c r="D176" i="1"/>
  <c r="B177" i="1"/>
  <c r="H175" i="1"/>
  <c r="F175" i="1"/>
  <c r="I175" i="1" l="1"/>
  <c r="I175" i="18"/>
  <c r="H176" i="1"/>
  <c r="F176" i="1"/>
  <c r="K177" i="1"/>
  <c r="J177" i="1"/>
  <c r="B178" i="1"/>
  <c r="D177" i="1"/>
  <c r="C177" i="1"/>
  <c r="K177" i="18"/>
  <c r="J177" i="18"/>
  <c r="D177" i="18"/>
  <c r="C177" i="18"/>
  <c r="B178" i="18"/>
  <c r="I175" i="17"/>
  <c r="H176" i="18"/>
  <c r="F176" i="18"/>
  <c r="H176" i="17"/>
  <c r="F176" i="17"/>
  <c r="K177" i="17"/>
  <c r="J177" i="17"/>
  <c r="D177" i="17"/>
  <c r="C177" i="17"/>
  <c r="B178" i="17"/>
  <c r="I176" i="1" l="1"/>
  <c r="I176" i="18"/>
  <c r="J178" i="17"/>
  <c r="K178" i="17"/>
  <c r="C178" i="17"/>
  <c r="B179" i="17"/>
  <c r="D178" i="17"/>
  <c r="F177" i="18"/>
  <c r="H177" i="18"/>
  <c r="K178" i="18"/>
  <c r="J178" i="18"/>
  <c r="D178" i="18"/>
  <c r="B179" i="18"/>
  <c r="C178" i="18"/>
  <c r="F177" i="17"/>
  <c r="H177" i="17"/>
  <c r="H177" i="1"/>
  <c r="F177" i="1"/>
  <c r="I176" i="17"/>
  <c r="K178" i="1"/>
  <c r="J178" i="1"/>
  <c r="C178" i="1"/>
  <c r="B179" i="1"/>
  <c r="D178" i="1"/>
  <c r="I177" i="1" l="1"/>
  <c r="H178" i="18"/>
  <c r="F178" i="18"/>
  <c r="J179" i="1"/>
  <c r="K179" i="1"/>
  <c r="B180" i="1"/>
  <c r="D179" i="1"/>
  <c r="C179" i="1"/>
  <c r="H178" i="1"/>
  <c r="F178" i="1"/>
  <c r="H178" i="17"/>
  <c r="F178" i="17"/>
  <c r="J179" i="17"/>
  <c r="K179" i="17"/>
  <c r="D179" i="17"/>
  <c r="C179" i="17"/>
  <c r="B180" i="17"/>
  <c r="K179" i="18"/>
  <c r="J179" i="18"/>
  <c r="D179" i="18"/>
  <c r="C179" i="18"/>
  <c r="B180" i="18"/>
  <c r="I177" i="18"/>
  <c r="I177" i="17"/>
  <c r="I178" i="18" l="1"/>
  <c r="I178" i="17"/>
  <c r="I178" i="1"/>
  <c r="F179" i="18"/>
  <c r="H179" i="18"/>
  <c r="K180" i="18"/>
  <c r="J180" i="18"/>
  <c r="D180" i="18"/>
  <c r="B181" i="18"/>
  <c r="C180" i="18"/>
  <c r="J180" i="1"/>
  <c r="K180" i="1"/>
  <c r="C180" i="1"/>
  <c r="B181" i="1"/>
  <c r="D180" i="1"/>
  <c r="J180" i="17"/>
  <c r="K180" i="17"/>
  <c r="C180" i="17"/>
  <c r="D180" i="17"/>
  <c r="B181" i="17"/>
  <c r="H179" i="1"/>
  <c r="F179" i="1"/>
  <c r="F179" i="17"/>
  <c r="H179" i="17"/>
  <c r="I179" i="1" l="1"/>
  <c r="I179" i="17"/>
  <c r="J181" i="1"/>
  <c r="K181" i="1"/>
  <c r="B182" i="1"/>
  <c r="D181" i="1"/>
  <c r="C181" i="1"/>
  <c r="K181" i="17"/>
  <c r="J181" i="17"/>
  <c r="D181" i="17"/>
  <c r="C181" i="17"/>
  <c r="B182" i="17"/>
  <c r="H180" i="1"/>
  <c r="F180" i="1"/>
  <c r="F180" i="17"/>
  <c r="H180" i="17"/>
  <c r="K181" i="18"/>
  <c r="J181" i="18"/>
  <c r="B182" i="18"/>
  <c r="D181" i="18"/>
  <c r="C181" i="18"/>
  <c r="H180" i="18"/>
  <c r="F180" i="18"/>
  <c r="I179" i="18"/>
  <c r="I180" i="18" l="1"/>
  <c r="H181" i="17"/>
  <c r="F181" i="17"/>
  <c r="H181" i="18"/>
  <c r="F181" i="18"/>
  <c r="K182" i="18"/>
  <c r="J182" i="18"/>
  <c r="D182" i="18"/>
  <c r="C182" i="18"/>
  <c r="B183" i="18"/>
  <c r="I180" i="1"/>
  <c r="K182" i="17"/>
  <c r="J182" i="17"/>
  <c r="C182" i="17"/>
  <c r="B183" i="17"/>
  <c r="D182" i="17"/>
  <c r="H181" i="1"/>
  <c r="F181" i="1"/>
  <c r="J182" i="1"/>
  <c r="K182" i="1"/>
  <c r="C182" i="1"/>
  <c r="D182" i="1"/>
  <c r="B183" i="1"/>
  <c r="I180" i="17"/>
  <c r="I181" i="17" l="1"/>
  <c r="I181" i="1"/>
  <c r="I181" i="18"/>
  <c r="H182" i="18"/>
  <c r="F182" i="18"/>
  <c r="J183" i="17"/>
  <c r="K183" i="17"/>
  <c r="D183" i="17"/>
  <c r="B184" i="17"/>
  <c r="C183" i="17"/>
  <c r="J183" i="1"/>
  <c r="K183" i="1"/>
  <c r="B184" i="1"/>
  <c r="D183" i="1"/>
  <c r="C183" i="1"/>
  <c r="H182" i="1"/>
  <c r="F182" i="1"/>
  <c r="J183" i="18"/>
  <c r="K183" i="18"/>
  <c r="B184" i="18"/>
  <c r="D183" i="18"/>
  <c r="C183" i="18"/>
  <c r="H182" i="17"/>
  <c r="F182" i="17"/>
  <c r="I182" i="1" l="1"/>
  <c r="I182" i="18"/>
  <c r="I182" i="17"/>
  <c r="H183" i="17"/>
  <c r="F183" i="17"/>
  <c r="H183" i="1"/>
  <c r="F183" i="1"/>
  <c r="K184" i="1"/>
  <c r="J184" i="1"/>
  <c r="C184" i="1"/>
  <c r="D184" i="1"/>
  <c r="B185" i="1"/>
  <c r="H183" i="18"/>
  <c r="F183" i="18"/>
  <c r="K184" i="17"/>
  <c r="J184" i="17"/>
  <c r="C184" i="17"/>
  <c r="B185" i="17"/>
  <c r="D184" i="17"/>
  <c r="K184" i="18"/>
  <c r="J184" i="18"/>
  <c r="D184" i="18"/>
  <c r="B185" i="18"/>
  <c r="C184" i="18"/>
  <c r="I183" i="17" l="1"/>
  <c r="H184" i="1"/>
  <c r="F184" i="1"/>
  <c r="I183" i="18"/>
  <c r="H184" i="17"/>
  <c r="F184" i="17"/>
  <c r="K185" i="1"/>
  <c r="J185" i="1"/>
  <c r="B186" i="1"/>
  <c r="C185" i="1"/>
  <c r="D185" i="1"/>
  <c r="K185" i="18"/>
  <c r="J185" i="18"/>
  <c r="D185" i="18"/>
  <c r="C185" i="18"/>
  <c r="B186" i="18"/>
  <c r="H184" i="18"/>
  <c r="F184" i="18"/>
  <c r="I183" i="1"/>
  <c r="J185" i="17"/>
  <c r="K185" i="17"/>
  <c r="B186" i="17"/>
  <c r="D185" i="17"/>
  <c r="C185" i="17"/>
  <c r="I184" i="17" l="1"/>
  <c r="I184" i="1"/>
  <c r="H185" i="17"/>
  <c r="F185" i="17"/>
  <c r="K186" i="1"/>
  <c r="J186" i="1"/>
  <c r="D186" i="1"/>
  <c r="C186" i="1"/>
  <c r="B187" i="1"/>
  <c r="I184" i="18"/>
  <c r="F185" i="1"/>
  <c r="H185" i="1"/>
  <c r="K186" i="17"/>
  <c r="J186" i="17"/>
  <c r="C186" i="17"/>
  <c r="B187" i="17"/>
  <c r="D186" i="17"/>
  <c r="J186" i="18"/>
  <c r="K186" i="18"/>
  <c r="D186" i="18"/>
  <c r="B187" i="18"/>
  <c r="C186" i="18"/>
  <c r="F185" i="18"/>
  <c r="H185" i="18"/>
  <c r="I185" i="17" l="1"/>
  <c r="I185" i="18"/>
  <c r="H186" i="17"/>
  <c r="F186" i="17"/>
  <c r="H186" i="1"/>
  <c r="F186" i="1"/>
  <c r="I185" i="1"/>
  <c r="K187" i="18"/>
  <c r="J187" i="18"/>
  <c r="B188" i="18"/>
  <c r="D187" i="18"/>
  <c r="C187" i="18"/>
  <c r="K187" i="1"/>
  <c r="J187" i="1"/>
  <c r="B188" i="1"/>
  <c r="C187" i="1"/>
  <c r="D187" i="1"/>
  <c r="H186" i="18"/>
  <c r="F186" i="18"/>
  <c r="K187" i="17"/>
  <c r="J187" i="17"/>
  <c r="B188" i="17"/>
  <c r="C187" i="17"/>
  <c r="D187" i="17"/>
  <c r="I186" i="18" l="1"/>
  <c r="I186" i="17"/>
  <c r="K188" i="18"/>
  <c r="J188" i="18"/>
  <c r="D188" i="18"/>
  <c r="C188" i="18"/>
  <c r="B189" i="18"/>
  <c r="H187" i="1"/>
  <c r="F187" i="1"/>
  <c r="H187" i="17"/>
  <c r="F187" i="17"/>
  <c r="H187" i="18"/>
  <c r="F187" i="18"/>
  <c r="K188" i="17"/>
  <c r="J188" i="17"/>
  <c r="C188" i="17"/>
  <c r="D188" i="17"/>
  <c r="B189" i="17"/>
  <c r="I186" i="1"/>
  <c r="K188" i="1"/>
  <c r="J188" i="1"/>
  <c r="D188" i="1"/>
  <c r="C188" i="1"/>
  <c r="B189" i="1"/>
  <c r="I187" i="1" l="1"/>
  <c r="I187" i="17"/>
  <c r="J189" i="1"/>
  <c r="K189" i="1"/>
  <c r="B190" i="1"/>
  <c r="C189" i="1"/>
  <c r="D189" i="1"/>
  <c r="H188" i="1"/>
  <c r="F188" i="1"/>
  <c r="H188" i="18"/>
  <c r="F188" i="18"/>
  <c r="I187" i="18"/>
  <c r="K189" i="18"/>
  <c r="J189" i="18"/>
  <c r="D189" i="18"/>
  <c r="C189" i="18"/>
  <c r="B190" i="18"/>
  <c r="K189" i="17"/>
  <c r="J189" i="17"/>
  <c r="B190" i="17"/>
  <c r="D189" i="17"/>
  <c r="C189" i="17"/>
  <c r="H188" i="17"/>
  <c r="F188" i="17"/>
  <c r="I188" i="18" l="1"/>
  <c r="I188" i="17"/>
  <c r="F189" i="1"/>
  <c r="H189" i="1"/>
  <c r="H189" i="17"/>
  <c r="F189" i="17"/>
  <c r="I188" i="1"/>
  <c r="J190" i="17"/>
  <c r="K190" i="17"/>
  <c r="C190" i="17"/>
  <c r="D190" i="17"/>
  <c r="B191" i="17"/>
  <c r="J190" i="18"/>
  <c r="K190" i="18"/>
  <c r="D190" i="18"/>
  <c r="B191" i="18"/>
  <c r="C190" i="18"/>
  <c r="K190" i="1"/>
  <c r="J190" i="1"/>
  <c r="D190" i="1"/>
  <c r="C190" i="1"/>
  <c r="B191" i="1"/>
  <c r="H189" i="18"/>
  <c r="F189" i="18"/>
  <c r="I189" i="17" l="1"/>
  <c r="I189" i="18"/>
  <c r="H190" i="1"/>
  <c r="F190" i="1"/>
  <c r="K191" i="17"/>
  <c r="J191" i="17"/>
  <c r="B192" i="17"/>
  <c r="D191" i="17"/>
  <c r="C191" i="17"/>
  <c r="F190" i="17"/>
  <c r="H190" i="17"/>
  <c r="J191" i="1"/>
  <c r="K191" i="1"/>
  <c r="D191" i="1"/>
  <c r="C191" i="1"/>
  <c r="B192" i="1"/>
  <c r="K191" i="18"/>
  <c r="J191" i="18"/>
  <c r="D191" i="18"/>
  <c r="C191" i="18"/>
  <c r="B192" i="18"/>
  <c r="H190" i="18"/>
  <c r="F190" i="18"/>
  <c r="I189" i="1"/>
  <c r="I190" i="18" l="1"/>
  <c r="I190" i="1"/>
  <c r="J192" i="18"/>
  <c r="K192" i="18"/>
  <c r="D192" i="18"/>
  <c r="B193" i="18"/>
  <c r="C192" i="18"/>
  <c r="F191" i="18"/>
  <c r="H191" i="18"/>
  <c r="J192" i="17"/>
  <c r="K192" i="17"/>
  <c r="C192" i="17"/>
  <c r="D192" i="17"/>
  <c r="B193" i="17"/>
  <c r="H191" i="1"/>
  <c r="F191" i="1"/>
  <c r="I190" i="17"/>
  <c r="F191" i="17"/>
  <c r="H191" i="17"/>
  <c r="J192" i="1"/>
  <c r="K192" i="1"/>
  <c r="B193" i="1"/>
  <c r="D192" i="1"/>
  <c r="C192" i="1"/>
  <c r="I191" i="1" l="1"/>
  <c r="H192" i="17"/>
  <c r="F192" i="17"/>
  <c r="I192" i="17" s="1"/>
  <c r="H192" i="1"/>
  <c r="F192" i="1"/>
  <c r="J193" i="1"/>
  <c r="K193" i="1"/>
  <c r="B194" i="1"/>
  <c r="D193" i="1"/>
  <c r="C193" i="1"/>
  <c r="H192" i="18"/>
  <c r="F192" i="18"/>
  <c r="I191" i="18"/>
  <c r="K193" i="17"/>
  <c r="J193" i="17"/>
  <c r="D193" i="17"/>
  <c r="C193" i="17"/>
  <c r="B194" i="17"/>
  <c r="I191" i="17"/>
  <c r="J193" i="18"/>
  <c r="K193" i="18"/>
  <c r="B194" i="18"/>
  <c r="D193" i="18"/>
  <c r="C193" i="18"/>
  <c r="I192" i="1" l="1"/>
  <c r="I192" i="18"/>
  <c r="H193" i="18"/>
  <c r="F193" i="18"/>
  <c r="K194" i="18"/>
  <c r="J194" i="18"/>
  <c r="D194" i="18"/>
  <c r="C194" i="18"/>
  <c r="B195" i="18"/>
  <c r="K194" i="17"/>
  <c r="J194" i="17"/>
  <c r="C194" i="17"/>
  <c r="D194" i="17"/>
  <c r="B195" i="17"/>
  <c r="F193" i="17"/>
  <c r="H193" i="17"/>
  <c r="H193" i="1"/>
  <c r="F193" i="1"/>
  <c r="J194" i="1"/>
  <c r="K194" i="1"/>
  <c r="B195" i="1"/>
  <c r="D194" i="1"/>
  <c r="C194" i="1"/>
  <c r="I193" i="18" l="1"/>
  <c r="K195" i="17"/>
  <c r="J195" i="17"/>
  <c r="B196" i="17"/>
  <c r="C195" i="17"/>
  <c r="D195" i="17"/>
  <c r="H194" i="1"/>
  <c r="F194" i="1"/>
  <c r="J195" i="1"/>
  <c r="K195" i="1"/>
  <c r="C195" i="1"/>
  <c r="D195" i="1"/>
  <c r="B196" i="1"/>
  <c r="J195" i="18"/>
  <c r="K195" i="18"/>
  <c r="B196" i="18"/>
  <c r="D195" i="18"/>
  <c r="C195" i="18"/>
  <c r="H194" i="17"/>
  <c r="F194" i="17"/>
  <c r="I193" i="1"/>
  <c r="H194" i="18"/>
  <c r="F194" i="18"/>
  <c r="I193" i="17"/>
  <c r="I194" i="18" l="1"/>
  <c r="I194" i="1"/>
  <c r="I194" i="17"/>
  <c r="K196" i="1"/>
  <c r="J196" i="1"/>
  <c r="B197" i="1"/>
  <c r="D196" i="1"/>
  <c r="C196" i="1"/>
  <c r="H195" i="1"/>
  <c r="F195" i="1"/>
  <c r="H195" i="17"/>
  <c r="F195" i="17"/>
  <c r="H195" i="18"/>
  <c r="F195" i="18"/>
  <c r="K196" i="17"/>
  <c r="J196" i="17"/>
  <c r="C196" i="17"/>
  <c r="B197" i="17"/>
  <c r="D196" i="17"/>
  <c r="K196" i="18"/>
  <c r="J196" i="18"/>
  <c r="D196" i="18"/>
  <c r="B197" i="18"/>
  <c r="C196" i="18"/>
  <c r="I195" i="1" l="1"/>
  <c r="I195" i="18"/>
  <c r="I195" i="17"/>
  <c r="K197" i="18"/>
  <c r="J197" i="18"/>
  <c r="D197" i="18"/>
  <c r="C197" i="18"/>
  <c r="B198" i="18"/>
  <c r="H196" i="17"/>
  <c r="F196" i="17"/>
  <c r="H196" i="18"/>
  <c r="F196" i="18"/>
  <c r="H196" i="1"/>
  <c r="F196" i="1"/>
  <c r="K197" i="17"/>
  <c r="J197" i="17"/>
  <c r="C197" i="17"/>
  <c r="D197" i="17"/>
  <c r="B198" i="17"/>
  <c r="K197" i="1"/>
  <c r="J197" i="1"/>
  <c r="D197" i="1"/>
  <c r="C197" i="1"/>
  <c r="B198" i="1"/>
  <c r="I196" i="1" l="1"/>
  <c r="I196" i="18"/>
  <c r="F197" i="1"/>
  <c r="H197" i="1"/>
  <c r="F197" i="18"/>
  <c r="H197" i="18"/>
  <c r="I196" i="17"/>
  <c r="K198" i="1"/>
  <c r="J198" i="1"/>
  <c r="B199" i="1"/>
  <c r="C198" i="1"/>
  <c r="D198" i="1"/>
  <c r="J198" i="18"/>
  <c r="K198" i="18"/>
  <c r="D198" i="18"/>
  <c r="C198" i="18"/>
  <c r="B199" i="18"/>
  <c r="J198" i="17"/>
  <c r="K198" i="17"/>
  <c r="C198" i="17"/>
  <c r="B199" i="17"/>
  <c r="D198" i="17"/>
  <c r="F197" i="17"/>
  <c r="H197" i="17"/>
  <c r="I197" i="18" l="1"/>
  <c r="I197" i="17"/>
  <c r="K199" i="17"/>
  <c r="J199" i="17"/>
  <c r="C199" i="17"/>
  <c r="B200" i="17"/>
  <c r="D199" i="17"/>
  <c r="H198" i="1"/>
  <c r="F198" i="1"/>
  <c r="H198" i="17"/>
  <c r="F198" i="17"/>
  <c r="K199" i="1"/>
  <c r="J199" i="1"/>
  <c r="D199" i="1"/>
  <c r="C199" i="1"/>
  <c r="B200" i="1"/>
  <c r="K199" i="18"/>
  <c r="J199" i="18"/>
  <c r="B200" i="18"/>
  <c r="D199" i="18"/>
  <c r="C199" i="18"/>
  <c r="H198" i="18"/>
  <c r="F198" i="18"/>
  <c r="I197" i="1"/>
  <c r="I198" i="18" l="1"/>
  <c r="K200" i="18"/>
  <c r="J200" i="18"/>
  <c r="D200" i="18"/>
  <c r="C200" i="18"/>
  <c r="B201" i="18"/>
  <c r="K200" i="17"/>
  <c r="J200" i="17"/>
  <c r="C200" i="17"/>
  <c r="B201" i="17"/>
  <c r="D200" i="17"/>
  <c r="I198" i="17"/>
  <c r="K200" i="1"/>
  <c r="J200" i="1"/>
  <c r="B201" i="1"/>
  <c r="C200" i="1"/>
  <c r="D200" i="1"/>
  <c r="I198" i="1"/>
  <c r="H199" i="18"/>
  <c r="F199" i="18"/>
  <c r="H199" i="17"/>
  <c r="F199" i="17"/>
  <c r="F199" i="1"/>
  <c r="H199" i="1"/>
  <c r="I199" i="17" l="1"/>
  <c r="I199" i="1"/>
  <c r="H200" i="17"/>
  <c r="F200" i="17"/>
  <c r="H200" i="1"/>
  <c r="F200" i="1"/>
  <c r="J201" i="17"/>
  <c r="K201" i="17"/>
  <c r="D201" i="17"/>
  <c r="C201" i="17"/>
  <c r="B202" i="17"/>
  <c r="I199" i="18"/>
  <c r="K201" i="18"/>
  <c r="J201" i="18"/>
  <c r="B202" i="18"/>
  <c r="D201" i="18"/>
  <c r="C201" i="18"/>
  <c r="H200" i="18"/>
  <c r="F200" i="18"/>
  <c r="K201" i="1"/>
  <c r="J201" i="1"/>
  <c r="D201" i="1"/>
  <c r="C201" i="1"/>
  <c r="B202" i="1"/>
  <c r="I200" i="17" l="1"/>
  <c r="I200" i="1"/>
  <c r="I200" i="18"/>
  <c r="K202" i="1"/>
  <c r="J202" i="1"/>
  <c r="B203" i="1"/>
  <c r="D202" i="1"/>
  <c r="C202" i="1"/>
  <c r="H201" i="1"/>
  <c r="F201" i="1"/>
  <c r="K202" i="17"/>
  <c r="J202" i="17"/>
  <c r="C202" i="17"/>
  <c r="B203" i="17"/>
  <c r="D202" i="17"/>
  <c r="H201" i="17"/>
  <c r="F201" i="17"/>
  <c r="H201" i="18"/>
  <c r="F201" i="18"/>
  <c r="J202" i="18"/>
  <c r="K202" i="18"/>
  <c r="D202" i="18"/>
  <c r="B203" i="18"/>
  <c r="C202" i="18"/>
  <c r="I201" i="17" l="1"/>
  <c r="I201" i="18"/>
  <c r="H202" i="17"/>
  <c r="F202" i="17"/>
  <c r="K203" i="17"/>
  <c r="J203" i="17"/>
  <c r="D203" i="17"/>
  <c r="C203" i="17"/>
  <c r="B204" i="17"/>
  <c r="K203" i="18"/>
  <c r="J203" i="18"/>
  <c r="D203" i="18"/>
  <c r="C203" i="18"/>
  <c r="B204" i="18"/>
  <c r="I201" i="1"/>
  <c r="H202" i="18"/>
  <c r="F202" i="18"/>
  <c r="H202" i="1"/>
  <c r="F202" i="1"/>
  <c r="J203" i="1"/>
  <c r="K203" i="1"/>
  <c r="D203" i="1"/>
  <c r="C203" i="1"/>
  <c r="B204" i="1"/>
  <c r="I202" i="17" l="1"/>
  <c r="I202" i="18"/>
  <c r="I202" i="1"/>
  <c r="F203" i="18"/>
  <c r="H203" i="18"/>
  <c r="H203" i="1"/>
  <c r="F203" i="1"/>
  <c r="K204" i="17"/>
  <c r="J204" i="17"/>
  <c r="C204" i="17"/>
  <c r="D204" i="17"/>
  <c r="B205" i="17"/>
  <c r="K204" i="18"/>
  <c r="J204" i="18"/>
  <c r="D204" i="18"/>
  <c r="C204" i="18"/>
  <c r="B205" i="18"/>
  <c r="J204" i="1"/>
  <c r="K204" i="1"/>
  <c r="D204" i="1"/>
  <c r="C204" i="1"/>
  <c r="B205" i="1"/>
  <c r="F203" i="17"/>
  <c r="H203" i="17"/>
  <c r="I203" i="17" l="1"/>
  <c r="H204" i="18"/>
  <c r="F204" i="18"/>
  <c r="K205" i="17"/>
  <c r="J205" i="17"/>
  <c r="D205" i="17"/>
  <c r="C205" i="17"/>
  <c r="B206" i="17"/>
  <c r="F204" i="17"/>
  <c r="H204" i="17"/>
  <c r="J205" i="1"/>
  <c r="K205" i="1"/>
  <c r="B206" i="1"/>
  <c r="D205" i="1"/>
  <c r="C205" i="1"/>
  <c r="H204" i="1"/>
  <c r="F204" i="1"/>
  <c r="I203" i="1"/>
  <c r="K205" i="18"/>
  <c r="J205" i="18"/>
  <c r="B206" i="18"/>
  <c r="D205" i="18"/>
  <c r="C205" i="18"/>
  <c r="I203" i="18"/>
  <c r="I204" i="18" l="1"/>
  <c r="I204" i="17"/>
  <c r="K206" i="17"/>
  <c r="J206" i="17"/>
  <c r="C206" i="17"/>
  <c r="D206" i="17"/>
  <c r="B207" i="17"/>
  <c r="H205" i="17"/>
  <c r="F205" i="17"/>
  <c r="J206" i="1"/>
  <c r="K206" i="1"/>
  <c r="B207" i="1"/>
  <c r="D206" i="1"/>
  <c r="C206" i="1"/>
  <c r="H205" i="18"/>
  <c r="F205" i="18"/>
  <c r="K206" i="18"/>
  <c r="J206" i="18"/>
  <c r="D206" i="18"/>
  <c r="C206" i="18"/>
  <c r="B207" i="18"/>
  <c r="I204" i="1"/>
  <c r="H205" i="1"/>
  <c r="F205" i="1"/>
  <c r="I205" i="18" l="1"/>
  <c r="I205" i="17"/>
  <c r="I205" i="1"/>
  <c r="H206" i="17"/>
  <c r="F206" i="17"/>
  <c r="J207" i="1"/>
  <c r="K207" i="1"/>
  <c r="B208" i="1"/>
  <c r="D207" i="1"/>
  <c r="C207" i="1"/>
  <c r="H206" i="1"/>
  <c r="F206" i="1"/>
  <c r="K207" i="18"/>
  <c r="J207" i="18"/>
  <c r="D207" i="18"/>
  <c r="C207" i="18"/>
  <c r="B208" i="18"/>
  <c r="H206" i="18"/>
  <c r="F206" i="18"/>
  <c r="K207" i="17"/>
  <c r="J207" i="17"/>
  <c r="D207" i="17"/>
  <c r="B208" i="17"/>
  <c r="C207" i="17"/>
  <c r="I206" i="17" l="1"/>
  <c r="I206" i="1"/>
  <c r="I206" i="18"/>
  <c r="H207" i="18"/>
  <c r="F207" i="18"/>
  <c r="H207" i="17"/>
  <c r="F207" i="17"/>
  <c r="K208" i="1"/>
  <c r="J208" i="1"/>
  <c r="C208" i="1"/>
  <c r="D208" i="1"/>
  <c r="B209" i="1"/>
  <c r="K208" i="17"/>
  <c r="J208" i="17"/>
  <c r="C208" i="17"/>
  <c r="B209" i="17"/>
  <c r="D208" i="17"/>
  <c r="H207" i="1"/>
  <c r="F207" i="1"/>
  <c r="J208" i="18"/>
  <c r="K208" i="18"/>
  <c r="D208" i="18"/>
  <c r="B209" i="18"/>
  <c r="C208" i="18"/>
  <c r="I207" i="1" l="1"/>
  <c r="I207" i="18"/>
  <c r="H208" i="1"/>
  <c r="F208" i="1"/>
  <c r="H208" i="18"/>
  <c r="F208" i="18"/>
  <c r="K209" i="1"/>
  <c r="J209" i="1"/>
  <c r="B210" i="1"/>
  <c r="D209" i="1"/>
  <c r="C209" i="1"/>
  <c r="K209" i="18"/>
  <c r="J209" i="18"/>
  <c r="D209" i="18"/>
  <c r="C209" i="18"/>
  <c r="B210" i="18"/>
  <c r="I207" i="17"/>
  <c r="H208" i="17"/>
  <c r="F208" i="17"/>
  <c r="K209" i="17"/>
  <c r="J209" i="17"/>
  <c r="B210" i="17"/>
  <c r="D209" i="17"/>
  <c r="C209" i="17"/>
  <c r="I208" i="1" l="1"/>
  <c r="I208" i="17"/>
  <c r="I208" i="18"/>
  <c r="H209" i="17"/>
  <c r="F209" i="17"/>
  <c r="K210" i="1"/>
  <c r="J210" i="1"/>
  <c r="D210" i="1"/>
  <c r="C210" i="1"/>
  <c r="B211" i="1"/>
  <c r="F209" i="18"/>
  <c r="H209" i="18"/>
  <c r="K210" i="17"/>
  <c r="J210" i="17"/>
  <c r="C210" i="17"/>
  <c r="D210" i="17"/>
  <c r="B211" i="17"/>
  <c r="F209" i="1"/>
  <c r="H209" i="1"/>
  <c r="K210" i="18"/>
  <c r="J210" i="18"/>
  <c r="D210" i="18"/>
  <c r="B211" i="18"/>
  <c r="C210" i="18"/>
  <c r="I209" i="17" l="1"/>
  <c r="I209" i="18"/>
  <c r="K211" i="18"/>
  <c r="J211" i="18"/>
  <c r="B212" i="18"/>
  <c r="D211" i="18"/>
  <c r="C211" i="18"/>
  <c r="H210" i="18"/>
  <c r="F210" i="18"/>
  <c r="K211" i="1"/>
  <c r="J211" i="1"/>
  <c r="B212" i="1"/>
  <c r="D211" i="1"/>
  <c r="C211" i="1"/>
  <c r="H210" i="1"/>
  <c r="F210" i="1"/>
  <c r="I209" i="1"/>
  <c r="K211" i="17"/>
  <c r="J211" i="17"/>
  <c r="B212" i="17"/>
  <c r="C211" i="17"/>
  <c r="D211" i="17"/>
  <c r="F210" i="17"/>
  <c r="H210" i="17"/>
  <c r="I210" i="1" l="1"/>
  <c r="H211" i="1"/>
  <c r="F211" i="1"/>
  <c r="H211" i="17"/>
  <c r="F211" i="17"/>
  <c r="I210" i="17"/>
  <c r="K212" i="1"/>
  <c r="J212" i="1"/>
  <c r="D212" i="1"/>
  <c r="C212" i="1"/>
  <c r="B213" i="1"/>
  <c r="I210" i="18"/>
  <c r="K212" i="17"/>
  <c r="J212" i="17"/>
  <c r="C212" i="17"/>
  <c r="D212" i="17"/>
  <c r="B213" i="17"/>
  <c r="H211" i="18"/>
  <c r="F211" i="18"/>
  <c r="K212" i="18"/>
  <c r="J212" i="18"/>
  <c r="D212" i="18"/>
  <c r="C212" i="18"/>
  <c r="B213" i="18"/>
  <c r="I211" i="1" l="1"/>
  <c r="I211" i="18"/>
  <c r="I211" i="17"/>
  <c r="K213" i="18"/>
  <c r="J213" i="18"/>
  <c r="D213" i="18"/>
  <c r="C213" i="18"/>
  <c r="B214" i="18"/>
  <c r="K213" i="1"/>
  <c r="J213" i="1"/>
  <c r="B214" i="1"/>
  <c r="D213" i="1"/>
  <c r="C213" i="1"/>
  <c r="H212" i="18"/>
  <c r="F212" i="18"/>
  <c r="H212" i="1"/>
  <c r="F212" i="1"/>
  <c r="K213" i="17"/>
  <c r="J213" i="17"/>
  <c r="B214" i="17"/>
  <c r="C213" i="17"/>
  <c r="D213" i="17"/>
  <c r="H212" i="17"/>
  <c r="F212" i="17"/>
  <c r="I212" i="17" l="1"/>
  <c r="I212" i="1"/>
  <c r="H213" i="17"/>
  <c r="F213" i="17"/>
  <c r="J214" i="17"/>
  <c r="K214" i="17"/>
  <c r="C214" i="17"/>
  <c r="D214" i="17"/>
  <c r="B215" i="17"/>
  <c r="J214" i="18"/>
  <c r="K214" i="18"/>
  <c r="D214" i="18"/>
  <c r="B215" i="18"/>
  <c r="C214" i="18"/>
  <c r="I212" i="18"/>
  <c r="H213" i="18"/>
  <c r="F213" i="18"/>
  <c r="F213" i="1"/>
  <c r="H213" i="1"/>
  <c r="K214" i="1"/>
  <c r="J214" i="1"/>
  <c r="D214" i="1"/>
  <c r="C214" i="1"/>
  <c r="B215" i="1"/>
  <c r="I213" i="18" l="1"/>
  <c r="I213" i="17"/>
  <c r="K215" i="17"/>
  <c r="J215" i="17"/>
  <c r="B216" i="17"/>
  <c r="D215" i="17"/>
  <c r="C215" i="17"/>
  <c r="F214" i="17"/>
  <c r="H214" i="17"/>
  <c r="I213" i="1"/>
  <c r="K215" i="18"/>
  <c r="J215" i="18"/>
  <c r="D215" i="18"/>
  <c r="C215" i="18"/>
  <c r="B216" i="18"/>
  <c r="J215" i="1"/>
  <c r="K215" i="1"/>
  <c r="B216" i="1"/>
  <c r="C215" i="1"/>
  <c r="D215" i="1"/>
  <c r="H214" i="18"/>
  <c r="F214" i="18"/>
  <c r="H214" i="1"/>
  <c r="F214" i="1"/>
  <c r="I214" i="1" l="1"/>
  <c r="I214" i="17"/>
  <c r="F215" i="18"/>
  <c r="H215" i="18"/>
  <c r="H215" i="1"/>
  <c r="F215" i="1"/>
  <c r="H215" i="17"/>
  <c r="F215" i="17"/>
  <c r="I214" i="18"/>
  <c r="J216" i="1"/>
  <c r="K216" i="1"/>
  <c r="B217" i="1"/>
  <c r="D216" i="1"/>
  <c r="C216" i="1"/>
  <c r="K216" i="17"/>
  <c r="J216" i="17"/>
  <c r="C216" i="17"/>
  <c r="D216" i="17"/>
  <c r="B217" i="17"/>
  <c r="J216" i="18"/>
  <c r="K216" i="18"/>
  <c r="D216" i="18"/>
  <c r="B217" i="18"/>
  <c r="C216" i="18"/>
  <c r="I215" i="1" l="1"/>
  <c r="J217" i="1"/>
  <c r="K217" i="1"/>
  <c r="D217" i="1"/>
  <c r="C217" i="1"/>
  <c r="B218" i="1"/>
  <c r="K217" i="18"/>
  <c r="J217" i="18"/>
  <c r="B218" i="18"/>
  <c r="D217" i="18"/>
  <c r="C217" i="18"/>
  <c r="H216" i="17"/>
  <c r="F216" i="17"/>
  <c r="H216" i="1"/>
  <c r="F216" i="1"/>
  <c r="H216" i="18"/>
  <c r="F216" i="18"/>
  <c r="I215" i="17"/>
  <c r="K217" i="17"/>
  <c r="J217" i="17"/>
  <c r="B218" i="17"/>
  <c r="D217" i="17"/>
  <c r="C217" i="17"/>
  <c r="I215" i="18"/>
  <c r="I216" i="1" l="1"/>
  <c r="I216" i="18"/>
  <c r="I216" i="17"/>
  <c r="K218" i="17"/>
  <c r="J218" i="17"/>
  <c r="C218" i="17"/>
  <c r="D218" i="17"/>
  <c r="B219" i="17"/>
  <c r="J218" i="1"/>
  <c r="K218" i="1"/>
  <c r="B219" i="1"/>
  <c r="D218" i="1"/>
  <c r="C218" i="1"/>
  <c r="F217" i="17"/>
  <c r="H217" i="17"/>
  <c r="K218" i="18"/>
  <c r="J218" i="18"/>
  <c r="D218" i="18"/>
  <c r="C218" i="18"/>
  <c r="B219" i="18"/>
  <c r="H217" i="1"/>
  <c r="F217" i="1"/>
  <c r="H217" i="18"/>
  <c r="F217" i="18"/>
  <c r="I217" i="18" l="1"/>
  <c r="I217" i="17"/>
  <c r="H218" i="1"/>
  <c r="F218" i="1"/>
  <c r="J219" i="1"/>
  <c r="K219" i="1"/>
  <c r="C219" i="1"/>
  <c r="B220" i="1"/>
  <c r="D219" i="1"/>
  <c r="K219" i="18"/>
  <c r="J219" i="18"/>
  <c r="B220" i="18"/>
  <c r="D219" i="18"/>
  <c r="C219" i="18"/>
  <c r="J219" i="17"/>
  <c r="K219" i="17"/>
  <c r="D219" i="17"/>
  <c r="C219" i="17"/>
  <c r="B220" i="17"/>
  <c r="H218" i="17"/>
  <c r="F218" i="17"/>
  <c r="I217" i="1"/>
  <c r="H218" i="18"/>
  <c r="F218" i="18"/>
  <c r="I218" i="1" l="1"/>
  <c r="I218" i="18"/>
  <c r="I218" i="17"/>
  <c r="H219" i="18"/>
  <c r="F219" i="18"/>
  <c r="K220" i="18"/>
  <c r="J220" i="18"/>
  <c r="D220" i="18"/>
  <c r="B221" i="18"/>
  <c r="C220" i="18"/>
  <c r="K220" i="1"/>
  <c r="J220" i="1"/>
  <c r="B221" i="1"/>
  <c r="D220" i="1"/>
  <c r="C220" i="1"/>
  <c r="K220" i="17"/>
  <c r="J220" i="17"/>
  <c r="C220" i="17"/>
  <c r="B221" i="17"/>
  <c r="D220" i="17"/>
  <c r="H219" i="17"/>
  <c r="F219" i="17"/>
  <c r="H219" i="1"/>
  <c r="F219" i="1"/>
  <c r="I219" i="1" l="1"/>
  <c r="I219" i="18"/>
  <c r="I219" i="17"/>
  <c r="K221" i="18"/>
  <c r="J221" i="18"/>
  <c r="D221" i="18"/>
  <c r="C221" i="18"/>
  <c r="B222" i="18"/>
  <c r="H220" i="18"/>
  <c r="F220" i="18"/>
  <c r="K221" i="17"/>
  <c r="J221" i="17"/>
  <c r="B222" i="17"/>
  <c r="D221" i="17"/>
  <c r="C221" i="17"/>
  <c r="H220" i="1"/>
  <c r="F220" i="1"/>
  <c r="K221" i="1"/>
  <c r="J221" i="1"/>
  <c r="D221" i="1"/>
  <c r="C221" i="1"/>
  <c r="B222" i="1"/>
  <c r="H220" i="17"/>
  <c r="F220" i="17"/>
  <c r="I220" i="17" l="1"/>
  <c r="I220" i="1"/>
  <c r="I220" i="18"/>
  <c r="K222" i="1"/>
  <c r="J222" i="1"/>
  <c r="B223" i="1"/>
  <c r="D222" i="1"/>
  <c r="C222" i="1"/>
  <c r="J222" i="18"/>
  <c r="K222" i="18"/>
  <c r="D222" i="18"/>
  <c r="B223" i="18"/>
  <c r="C222" i="18"/>
  <c r="J222" i="17"/>
  <c r="K222" i="17"/>
  <c r="C222" i="17"/>
  <c r="B223" i="17"/>
  <c r="D222" i="17"/>
  <c r="F221" i="1"/>
  <c r="H221" i="1"/>
  <c r="F221" i="17"/>
  <c r="H221" i="17"/>
  <c r="F221" i="18"/>
  <c r="H221" i="18"/>
  <c r="I221" i="18" l="1"/>
  <c r="H222" i="18"/>
  <c r="F222" i="18"/>
  <c r="I221" i="1"/>
  <c r="H222" i="17"/>
  <c r="F222" i="17"/>
  <c r="K223" i="1"/>
  <c r="J223" i="1"/>
  <c r="D223" i="1"/>
  <c r="C223" i="1"/>
  <c r="B224" i="1"/>
  <c r="K223" i="18"/>
  <c r="J223" i="18"/>
  <c r="B224" i="18"/>
  <c r="D223" i="18"/>
  <c r="C223" i="18"/>
  <c r="I221" i="17"/>
  <c r="H222" i="1"/>
  <c r="F222" i="1"/>
  <c r="K223" i="17"/>
  <c r="J223" i="17"/>
  <c r="C223" i="17"/>
  <c r="D223" i="17"/>
  <c r="B224" i="17"/>
  <c r="I222" i="1" l="1"/>
  <c r="I222" i="18"/>
  <c r="H223" i="17"/>
  <c r="F223" i="17"/>
  <c r="K224" i="1"/>
  <c r="J224" i="1"/>
  <c r="D224" i="1"/>
  <c r="C224" i="1"/>
  <c r="B225" i="1"/>
  <c r="F223" i="1"/>
  <c r="H223" i="1"/>
  <c r="I222" i="17"/>
  <c r="K224" i="17"/>
  <c r="J224" i="17"/>
  <c r="C224" i="17"/>
  <c r="B225" i="17"/>
  <c r="D224" i="17"/>
  <c r="H223" i="18"/>
  <c r="F223" i="18"/>
  <c r="K224" i="18"/>
  <c r="J224" i="18"/>
  <c r="D224" i="18"/>
  <c r="C224" i="18"/>
  <c r="B225" i="18"/>
  <c r="I223" i="17" l="1"/>
  <c r="I223" i="1"/>
  <c r="H224" i="17"/>
  <c r="F224" i="17"/>
  <c r="H224" i="18"/>
  <c r="F224" i="18"/>
  <c r="J225" i="1"/>
  <c r="K225" i="1"/>
  <c r="D225" i="1"/>
  <c r="C225" i="1"/>
  <c r="B226" i="1"/>
  <c r="I223" i="18"/>
  <c r="K225" i="18"/>
  <c r="J225" i="18"/>
  <c r="D225" i="18"/>
  <c r="C225" i="18"/>
  <c r="B226" i="18"/>
  <c r="H224" i="1"/>
  <c r="F224" i="1"/>
  <c r="K225" i="17"/>
  <c r="J225" i="17"/>
  <c r="D225" i="17"/>
  <c r="C225" i="17"/>
  <c r="B226" i="17"/>
  <c r="I224" i="17" l="1"/>
  <c r="I224" i="1"/>
  <c r="K226" i="17"/>
  <c r="J226" i="17"/>
  <c r="C226" i="17"/>
  <c r="B227" i="17"/>
  <c r="D226" i="17"/>
  <c r="K226" i="1"/>
  <c r="J226" i="1"/>
  <c r="D226" i="1"/>
  <c r="C226" i="1"/>
  <c r="B227" i="1"/>
  <c r="H225" i="17"/>
  <c r="F225" i="17"/>
  <c r="H225" i="1"/>
  <c r="F225" i="1"/>
  <c r="I224" i="18"/>
  <c r="K226" i="18"/>
  <c r="J226" i="18"/>
  <c r="D226" i="18"/>
  <c r="B227" i="18"/>
  <c r="C226" i="18"/>
  <c r="F225" i="18"/>
  <c r="H225" i="18"/>
  <c r="I225" i="1" l="1"/>
  <c r="I225" i="18"/>
  <c r="H226" i="18"/>
  <c r="F226" i="18"/>
  <c r="I225" i="17"/>
  <c r="K227" i="17"/>
  <c r="J227" i="17"/>
  <c r="D227" i="17"/>
  <c r="C227" i="17"/>
  <c r="B228" i="17"/>
  <c r="J227" i="1"/>
  <c r="K227" i="1"/>
  <c r="D227" i="1"/>
  <c r="B228" i="1"/>
  <c r="C227" i="1"/>
  <c r="H226" i="1"/>
  <c r="F226" i="1"/>
  <c r="K227" i="18"/>
  <c r="J227" i="18"/>
  <c r="D227" i="18"/>
  <c r="C227" i="18"/>
  <c r="B228" i="18"/>
  <c r="F226" i="17"/>
  <c r="H226" i="17"/>
  <c r="I226" i="18" l="1"/>
  <c r="I226" i="1"/>
  <c r="F227" i="18"/>
  <c r="H227" i="18"/>
  <c r="F227" i="17"/>
  <c r="H227" i="17"/>
  <c r="J228" i="1"/>
  <c r="K228" i="1"/>
  <c r="C228" i="1"/>
  <c r="D228" i="1"/>
  <c r="B229" i="1"/>
  <c r="I226" i="17"/>
  <c r="H227" i="1"/>
  <c r="F227" i="1"/>
  <c r="K228" i="18"/>
  <c r="J228" i="18"/>
  <c r="D228" i="18"/>
  <c r="B229" i="18"/>
  <c r="C228" i="18"/>
  <c r="K228" i="17"/>
  <c r="J228" i="17"/>
  <c r="C228" i="17"/>
  <c r="B229" i="17"/>
  <c r="D228" i="17"/>
  <c r="I227" i="1" l="1"/>
  <c r="H228" i="17"/>
  <c r="F228" i="17"/>
  <c r="H228" i="1"/>
  <c r="F228" i="1"/>
  <c r="K229" i="17"/>
  <c r="J229" i="17"/>
  <c r="D229" i="17"/>
  <c r="C229" i="17"/>
  <c r="B230" i="17"/>
  <c r="J229" i="1"/>
  <c r="K229" i="1"/>
  <c r="B230" i="1"/>
  <c r="D229" i="1"/>
  <c r="C229" i="1"/>
  <c r="K229" i="18"/>
  <c r="J229" i="18"/>
  <c r="B230" i="18"/>
  <c r="D229" i="18"/>
  <c r="C229" i="18"/>
  <c r="H228" i="18"/>
  <c r="F228" i="18"/>
  <c r="I227" i="17"/>
  <c r="I227" i="18"/>
  <c r="I228" i="17" l="1"/>
  <c r="I228" i="18"/>
  <c r="I228" i="1"/>
  <c r="H229" i="18"/>
  <c r="F229" i="18"/>
  <c r="K230" i="18"/>
  <c r="J230" i="18"/>
  <c r="D230" i="18"/>
  <c r="C230" i="18"/>
  <c r="B231" i="18"/>
  <c r="K230" i="17"/>
  <c r="J230" i="17"/>
  <c r="C230" i="17"/>
  <c r="D230" i="17"/>
  <c r="B231" i="17"/>
  <c r="H229" i="17"/>
  <c r="F229" i="17"/>
  <c r="J230" i="1"/>
  <c r="K230" i="1"/>
  <c r="B231" i="1"/>
  <c r="D230" i="1"/>
  <c r="C230" i="1"/>
  <c r="H229" i="1"/>
  <c r="F229" i="1"/>
  <c r="I229" i="18" l="1"/>
  <c r="I229" i="17"/>
  <c r="I229" i="1"/>
  <c r="H230" i="18"/>
  <c r="F230" i="18"/>
  <c r="H230" i="17"/>
  <c r="F230" i="17"/>
  <c r="J231" i="18"/>
  <c r="K231" i="18"/>
  <c r="D231" i="18"/>
  <c r="C231" i="18"/>
  <c r="B232" i="18"/>
  <c r="H230" i="1"/>
  <c r="F230" i="1"/>
  <c r="K231" i="17"/>
  <c r="J231" i="17"/>
  <c r="D231" i="17"/>
  <c r="B232" i="17"/>
  <c r="C231" i="17"/>
  <c r="J231" i="1"/>
  <c r="K231" i="1"/>
  <c r="B232" i="1"/>
  <c r="C231" i="1"/>
  <c r="D231" i="1"/>
  <c r="I230" i="17" l="1"/>
  <c r="I230" i="18"/>
  <c r="I230" i="1"/>
  <c r="K232" i="18"/>
  <c r="J232" i="18"/>
  <c r="D232" i="18"/>
  <c r="B233" i="18"/>
  <c r="C232" i="18"/>
  <c r="F231" i="18"/>
  <c r="H231" i="18"/>
  <c r="H231" i="1"/>
  <c r="F231" i="1"/>
  <c r="H231" i="17"/>
  <c r="F231" i="17"/>
  <c r="K232" i="1"/>
  <c r="J232" i="1"/>
  <c r="C232" i="1"/>
  <c r="B233" i="1"/>
  <c r="D232" i="1"/>
  <c r="J232" i="17"/>
  <c r="K232" i="17"/>
  <c r="C232" i="17"/>
  <c r="D232" i="17"/>
  <c r="B233" i="17"/>
  <c r="I231" i="1" l="1"/>
  <c r="I231" i="18"/>
  <c r="K233" i="17"/>
  <c r="J233" i="17"/>
  <c r="B234" i="17"/>
  <c r="D233" i="17"/>
  <c r="C233" i="17"/>
  <c r="H232" i="1"/>
  <c r="F232" i="1"/>
  <c r="K233" i="1"/>
  <c r="J233" i="1"/>
  <c r="B234" i="1"/>
  <c r="C233" i="1"/>
  <c r="D233" i="1"/>
  <c r="I231" i="17"/>
  <c r="H232" i="17"/>
  <c r="F232" i="17"/>
  <c r="K233" i="18"/>
  <c r="J233" i="18"/>
  <c r="D233" i="18"/>
  <c r="C233" i="18"/>
  <c r="B234" i="18"/>
  <c r="H232" i="18"/>
  <c r="F232" i="18"/>
  <c r="I232" i="18" l="1"/>
  <c r="I232" i="1"/>
  <c r="F233" i="18"/>
  <c r="H233" i="18"/>
  <c r="K234" i="1"/>
  <c r="J234" i="1"/>
  <c r="D234" i="1"/>
  <c r="C234" i="1"/>
  <c r="B235" i="1"/>
  <c r="H233" i="1"/>
  <c r="F233" i="1"/>
  <c r="J234" i="18"/>
  <c r="K234" i="18"/>
  <c r="D234" i="18"/>
  <c r="C234" i="18"/>
  <c r="B235" i="18"/>
  <c r="H233" i="17"/>
  <c r="F233" i="17"/>
  <c r="I232" i="17"/>
  <c r="K234" i="17"/>
  <c r="J234" i="17"/>
  <c r="C234" i="17"/>
  <c r="B235" i="17"/>
  <c r="D234" i="17"/>
  <c r="I233" i="1" l="1"/>
  <c r="K235" i="17"/>
  <c r="J235" i="17"/>
  <c r="B236" i="17"/>
  <c r="D235" i="17"/>
  <c r="C235" i="17"/>
  <c r="K235" i="1"/>
  <c r="J235" i="1"/>
  <c r="B236" i="1"/>
  <c r="C235" i="1"/>
  <c r="D235" i="1"/>
  <c r="F234" i="17"/>
  <c r="H234" i="17"/>
  <c r="H234" i="1"/>
  <c r="F234" i="1"/>
  <c r="I234" i="1" s="1"/>
  <c r="H234" i="18"/>
  <c r="F234" i="18"/>
  <c r="I234" i="18" s="1"/>
  <c r="I233" i="17"/>
  <c r="J235" i="18"/>
  <c r="K235" i="18"/>
  <c r="B236" i="18"/>
  <c r="D235" i="18"/>
  <c r="C235" i="18"/>
  <c r="I233" i="18"/>
  <c r="H235" i="18" l="1"/>
  <c r="F235" i="18"/>
  <c r="K236" i="18"/>
  <c r="J236" i="18"/>
  <c r="D236" i="18"/>
  <c r="C236" i="18"/>
  <c r="B237" i="18"/>
  <c r="K236" i="1"/>
  <c r="J236" i="1"/>
  <c r="D236" i="1"/>
  <c r="C236" i="1"/>
  <c r="B237" i="1"/>
  <c r="I234" i="17"/>
  <c r="H235" i="1"/>
  <c r="F235" i="1"/>
  <c r="H235" i="17"/>
  <c r="F235" i="17"/>
  <c r="K236" i="17"/>
  <c r="J236" i="17"/>
  <c r="C236" i="17"/>
  <c r="D236" i="17"/>
  <c r="B237" i="17"/>
  <c r="I235" i="18" l="1"/>
  <c r="I235" i="1"/>
  <c r="I235" i="17"/>
  <c r="J237" i="17"/>
  <c r="K237" i="17"/>
  <c r="B238" i="17"/>
  <c r="C237" i="17"/>
  <c r="D237" i="17"/>
  <c r="F236" i="17"/>
  <c r="H236" i="17"/>
  <c r="K237" i="1"/>
  <c r="J237" i="1"/>
  <c r="D237" i="1"/>
  <c r="C237" i="1"/>
  <c r="B238" i="1"/>
  <c r="H236" i="1"/>
  <c r="F236" i="1"/>
  <c r="K237" i="18"/>
  <c r="J237" i="18"/>
  <c r="B238" i="18"/>
  <c r="D237" i="18"/>
  <c r="C237" i="18"/>
  <c r="H236" i="18"/>
  <c r="F236" i="18"/>
  <c r="I236" i="1" l="1"/>
  <c r="I236" i="18"/>
  <c r="K238" i="1"/>
  <c r="J238" i="1"/>
  <c r="D238" i="1"/>
  <c r="C238" i="1"/>
  <c r="B239" i="1"/>
  <c r="J238" i="18"/>
  <c r="K238" i="18"/>
  <c r="D238" i="18"/>
  <c r="B239" i="18"/>
  <c r="C238" i="18"/>
  <c r="F237" i="1"/>
  <c r="H237" i="1"/>
  <c r="I236" i="17"/>
  <c r="H237" i="18"/>
  <c r="F237" i="18"/>
  <c r="H237" i="17"/>
  <c r="F237" i="17"/>
  <c r="K238" i="17"/>
  <c r="J238" i="17"/>
  <c r="C238" i="17"/>
  <c r="D238" i="17"/>
  <c r="B239" i="17"/>
  <c r="I237" i="17" l="1"/>
  <c r="I237" i="1"/>
  <c r="J239" i="17"/>
  <c r="K239" i="17"/>
  <c r="B240" i="17"/>
  <c r="D239" i="17"/>
  <c r="C239" i="17"/>
  <c r="J239" i="1"/>
  <c r="K239" i="1"/>
  <c r="D239" i="1"/>
  <c r="B240" i="1"/>
  <c r="C239" i="1"/>
  <c r="F238" i="17"/>
  <c r="H238" i="17"/>
  <c r="K239" i="18"/>
  <c r="J239" i="18"/>
  <c r="D239" i="18"/>
  <c r="C239" i="18"/>
  <c r="B240" i="18"/>
  <c r="H238" i="18"/>
  <c r="F238" i="18"/>
  <c r="I237" i="18"/>
  <c r="H238" i="1"/>
  <c r="F238" i="1"/>
  <c r="I238" i="18" l="1"/>
  <c r="I238" i="17"/>
  <c r="J240" i="18"/>
  <c r="K240" i="18"/>
  <c r="D240" i="18"/>
  <c r="B241" i="18"/>
  <c r="C240" i="18"/>
  <c r="F239" i="1"/>
  <c r="H239" i="1"/>
  <c r="I238" i="1"/>
  <c r="J240" i="1"/>
  <c r="K240" i="1"/>
  <c r="B241" i="1"/>
  <c r="D240" i="1"/>
  <c r="C240" i="1"/>
  <c r="F239" i="17"/>
  <c r="H239" i="17"/>
  <c r="F239" i="18"/>
  <c r="H239" i="18"/>
  <c r="K240" i="17"/>
  <c r="J240" i="17"/>
  <c r="C240" i="17"/>
  <c r="B241" i="17"/>
  <c r="D240" i="17"/>
  <c r="H240" i="1" l="1"/>
  <c r="F240" i="1"/>
  <c r="J241" i="1"/>
  <c r="K241" i="1"/>
  <c r="C241" i="1"/>
  <c r="B242" i="1"/>
  <c r="D241" i="1"/>
  <c r="K241" i="17"/>
  <c r="J241" i="17"/>
  <c r="B242" i="17"/>
  <c r="C241" i="17"/>
  <c r="D241" i="17"/>
  <c r="K241" i="18"/>
  <c r="J241" i="18"/>
  <c r="B242" i="18"/>
  <c r="D241" i="18"/>
  <c r="C241" i="18"/>
  <c r="H240" i="18"/>
  <c r="F240" i="18"/>
  <c r="I239" i="1"/>
  <c r="I239" i="18"/>
  <c r="I239" i="17"/>
  <c r="I240" i="1" l="1"/>
  <c r="I240" i="18"/>
  <c r="H241" i="17"/>
  <c r="F241" i="17"/>
  <c r="K242" i="18"/>
  <c r="J242" i="18"/>
  <c r="D242" i="18"/>
  <c r="C242" i="18"/>
  <c r="B243" i="18"/>
  <c r="K242" i="17"/>
  <c r="J242" i="17"/>
  <c r="B243" i="17"/>
  <c r="D242" i="17"/>
  <c r="C242" i="17"/>
  <c r="H241" i="1"/>
  <c r="F241" i="1"/>
  <c r="J242" i="1"/>
  <c r="K242" i="1"/>
  <c r="B243" i="1"/>
  <c r="C242" i="1"/>
  <c r="D242" i="1"/>
  <c r="H241" i="18"/>
  <c r="F241" i="18"/>
  <c r="I241" i="1" l="1"/>
  <c r="I241" i="17"/>
  <c r="H242" i="1"/>
  <c r="F242" i="1"/>
  <c r="K243" i="18"/>
  <c r="J243" i="18"/>
  <c r="D243" i="18"/>
  <c r="C243" i="18"/>
  <c r="B244" i="18"/>
  <c r="H242" i="18"/>
  <c r="F242" i="18"/>
  <c r="K243" i="17"/>
  <c r="J243" i="17"/>
  <c r="C243" i="17"/>
  <c r="B244" i="17"/>
  <c r="D243" i="17"/>
  <c r="F242" i="17"/>
  <c r="H242" i="17"/>
  <c r="I241" i="18"/>
  <c r="J243" i="1"/>
  <c r="K243" i="1"/>
  <c r="C243" i="1"/>
  <c r="B244" i="1"/>
  <c r="D243" i="1"/>
  <c r="I242" i="18" l="1"/>
  <c r="I242" i="1"/>
  <c r="H243" i="1"/>
  <c r="F243" i="1"/>
  <c r="K244" i="1"/>
  <c r="J244" i="1"/>
  <c r="B245" i="1"/>
  <c r="D244" i="1"/>
  <c r="C244" i="1"/>
  <c r="K244" i="18"/>
  <c r="J244" i="18"/>
  <c r="D244" i="18"/>
  <c r="B245" i="18"/>
  <c r="C244" i="18"/>
  <c r="I242" i="17"/>
  <c r="H243" i="18"/>
  <c r="F243" i="18"/>
  <c r="F243" i="17"/>
  <c r="H243" i="17"/>
  <c r="K244" i="17"/>
  <c r="J244" i="17"/>
  <c r="B245" i="17"/>
  <c r="D244" i="17"/>
  <c r="C244" i="17"/>
  <c r="I243" i="1" l="1"/>
  <c r="I243" i="18"/>
  <c r="I243" i="17"/>
  <c r="K245" i="18"/>
  <c r="J245" i="18"/>
  <c r="D245" i="18"/>
  <c r="C245" i="18"/>
  <c r="B246" i="18"/>
  <c r="F244" i="17"/>
  <c r="H244" i="17"/>
  <c r="H244" i="1"/>
  <c r="F244" i="1"/>
  <c r="J245" i="17"/>
  <c r="K245" i="17"/>
  <c r="D245" i="17"/>
  <c r="C245" i="17"/>
  <c r="B246" i="17"/>
  <c r="H244" i="18"/>
  <c r="F244" i="18"/>
  <c r="K245" i="1"/>
  <c r="J245" i="1"/>
  <c r="D245" i="1"/>
  <c r="C245" i="1"/>
  <c r="B246" i="1"/>
  <c r="I244" i="17" l="1"/>
  <c r="I244" i="18"/>
  <c r="I244" i="1"/>
  <c r="K246" i="1"/>
  <c r="J246" i="1"/>
  <c r="B247" i="1"/>
  <c r="D246" i="1"/>
  <c r="C246" i="1"/>
  <c r="F245" i="1"/>
  <c r="H245" i="1"/>
  <c r="F245" i="18"/>
  <c r="H245" i="18"/>
  <c r="H245" i="17"/>
  <c r="F245" i="17"/>
  <c r="J246" i="18"/>
  <c r="K246" i="18"/>
  <c r="D246" i="18"/>
  <c r="B247" i="18"/>
  <c r="C246" i="18"/>
  <c r="K246" i="17"/>
  <c r="J246" i="17"/>
  <c r="B247" i="17"/>
  <c r="C246" i="17"/>
  <c r="D246" i="17"/>
  <c r="I245" i="17" l="1"/>
  <c r="J247" i="17"/>
  <c r="K247" i="17"/>
  <c r="D247" i="17"/>
  <c r="C247" i="17"/>
  <c r="B248" i="17"/>
  <c r="H246" i="18"/>
  <c r="F246" i="18"/>
  <c r="F246" i="17"/>
  <c r="H246" i="17"/>
  <c r="I245" i="1"/>
  <c r="I245" i="18"/>
  <c r="H246" i="1"/>
  <c r="F246" i="1"/>
  <c r="K247" i="18"/>
  <c r="J247" i="18"/>
  <c r="C247" i="18"/>
  <c r="B248" i="18"/>
  <c r="D247" i="18"/>
  <c r="K247" i="1"/>
  <c r="J247" i="1"/>
  <c r="D247" i="1"/>
  <c r="C247" i="1"/>
  <c r="B248" i="1"/>
  <c r="I246" i="17" l="1"/>
  <c r="I246" i="18"/>
  <c r="K248" i="1"/>
  <c r="J248" i="1"/>
  <c r="B249" i="1"/>
  <c r="D248" i="1"/>
  <c r="C248" i="1"/>
  <c r="F247" i="18"/>
  <c r="H247" i="18"/>
  <c r="K248" i="17"/>
  <c r="J248" i="17"/>
  <c r="B249" i="17"/>
  <c r="D248" i="17"/>
  <c r="C248" i="17"/>
  <c r="F247" i="1"/>
  <c r="H247" i="1"/>
  <c r="K248" i="18"/>
  <c r="J248" i="18"/>
  <c r="B249" i="18"/>
  <c r="D248" i="18"/>
  <c r="C248" i="18"/>
  <c r="F247" i="17"/>
  <c r="H247" i="17"/>
  <c r="I246" i="1"/>
  <c r="H248" i="1" l="1"/>
  <c r="F248" i="1"/>
  <c r="J249" i="1"/>
  <c r="K249" i="1"/>
  <c r="D249" i="1"/>
  <c r="C249" i="1"/>
  <c r="B250" i="1"/>
  <c r="I247" i="17"/>
  <c r="F248" i="17"/>
  <c r="H248" i="17"/>
  <c r="K249" i="17"/>
  <c r="J249" i="17"/>
  <c r="D249" i="17"/>
  <c r="C249" i="17"/>
  <c r="B250" i="17"/>
  <c r="H248" i="18"/>
  <c r="F248" i="18"/>
  <c r="I247" i="18"/>
  <c r="K249" i="18"/>
  <c r="J249" i="18"/>
  <c r="C249" i="18"/>
  <c r="B250" i="18"/>
  <c r="D249" i="18"/>
  <c r="I247" i="1"/>
  <c r="I248" i="1" l="1"/>
  <c r="I248" i="17"/>
  <c r="J250" i="18"/>
  <c r="K250" i="18"/>
  <c r="B251" i="18"/>
  <c r="D250" i="18"/>
  <c r="C250" i="18"/>
  <c r="H249" i="1"/>
  <c r="F249" i="1"/>
  <c r="H249" i="18"/>
  <c r="F249" i="18"/>
  <c r="K250" i="1"/>
  <c r="J250" i="1"/>
  <c r="D250" i="1"/>
  <c r="C250" i="1"/>
  <c r="B251" i="1"/>
  <c r="I248" i="18"/>
  <c r="K250" i="17"/>
  <c r="J250" i="17"/>
  <c r="D250" i="17"/>
  <c r="C250" i="17"/>
  <c r="B251" i="17"/>
  <c r="H249" i="17"/>
  <c r="F249" i="17"/>
  <c r="I249" i="17" l="1"/>
  <c r="I249" i="18"/>
  <c r="F250" i="17"/>
  <c r="H250" i="17"/>
  <c r="H250" i="1"/>
  <c r="F250" i="1"/>
  <c r="K251" i="17"/>
  <c r="J251" i="17"/>
  <c r="D251" i="17"/>
  <c r="B252" i="17"/>
  <c r="C251" i="17"/>
  <c r="K251" i="18"/>
  <c r="J251" i="18"/>
  <c r="C251" i="18"/>
  <c r="D251" i="18"/>
  <c r="B252" i="18"/>
  <c r="I249" i="1"/>
  <c r="H250" i="18"/>
  <c r="F250" i="18"/>
  <c r="J251" i="1"/>
  <c r="K251" i="1"/>
  <c r="D251" i="1"/>
  <c r="C251" i="1"/>
  <c r="B252" i="1"/>
  <c r="I250" i="1" l="1"/>
  <c r="J252" i="1"/>
  <c r="K252" i="1"/>
  <c r="D252" i="1"/>
  <c r="B253" i="1"/>
  <c r="C252" i="1"/>
  <c r="H251" i="1"/>
  <c r="F251" i="1"/>
  <c r="K252" i="17"/>
  <c r="J252" i="17"/>
  <c r="D252" i="17"/>
  <c r="C252" i="17"/>
  <c r="B253" i="17"/>
  <c r="K252" i="18"/>
  <c r="J252" i="18"/>
  <c r="B253" i="18"/>
  <c r="D252" i="18"/>
  <c r="C252" i="18"/>
  <c r="H251" i="17"/>
  <c r="F251" i="17"/>
  <c r="I250" i="18"/>
  <c r="H251" i="18"/>
  <c r="F251" i="18"/>
  <c r="I250" i="17"/>
  <c r="I251" i="18" l="1"/>
  <c r="I251" i="1"/>
  <c r="F252" i="17"/>
  <c r="H252" i="17"/>
  <c r="J253" i="17"/>
  <c r="K253" i="17"/>
  <c r="B254" i="17"/>
  <c r="C253" i="17"/>
  <c r="D253" i="17"/>
  <c r="K253" i="18"/>
  <c r="J253" i="18"/>
  <c r="C253" i="18"/>
  <c r="D253" i="18"/>
  <c r="B254" i="18"/>
  <c r="I251" i="17"/>
  <c r="F252" i="18"/>
  <c r="H252" i="18"/>
  <c r="J253" i="1"/>
  <c r="K253" i="1"/>
  <c r="B254" i="1"/>
  <c r="D253" i="1"/>
  <c r="C253" i="1"/>
  <c r="H252" i="1"/>
  <c r="F252" i="1"/>
  <c r="I252" i="1" l="1"/>
  <c r="H253" i="17"/>
  <c r="F253" i="17"/>
  <c r="F253" i="18"/>
  <c r="H253" i="18"/>
  <c r="H253" i="1"/>
  <c r="F253" i="1"/>
  <c r="J254" i="1"/>
  <c r="K254" i="1"/>
  <c r="C254" i="1"/>
  <c r="B255" i="1"/>
  <c r="D254" i="1"/>
  <c r="K254" i="18"/>
  <c r="J254" i="18"/>
  <c r="B255" i="18"/>
  <c r="D254" i="18"/>
  <c r="C254" i="18"/>
  <c r="K254" i="17"/>
  <c r="J254" i="17"/>
  <c r="B255" i="17"/>
  <c r="C254" i="17"/>
  <c r="D254" i="17"/>
  <c r="I252" i="18"/>
  <c r="I252" i="17"/>
  <c r="I253" i="1" l="1"/>
  <c r="I253" i="17"/>
  <c r="H254" i="1"/>
  <c r="F254" i="1"/>
  <c r="J255" i="1"/>
  <c r="K255" i="1"/>
  <c r="B256" i="1"/>
  <c r="D255" i="1"/>
  <c r="C255" i="1"/>
  <c r="F254" i="17"/>
  <c r="H254" i="17"/>
  <c r="K255" i="17"/>
  <c r="J255" i="17"/>
  <c r="B256" i="17"/>
  <c r="D255" i="17"/>
  <c r="C255" i="17"/>
  <c r="K255" i="18"/>
  <c r="J255" i="18"/>
  <c r="C255" i="18"/>
  <c r="D255" i="18"/>
  <c r="B256" i="18"/>
  <c r="H254" i="18"/>
  <c r="F254" i="18"/>
  <c r="I253" i="18"/>
  <c r="I254" i="18" l="1"/>
  <c r="I254" i="1"/>
  <c r="K256" i="17"/>
  <c r="J256" i="17"/>
  <c r="C256" i="17"/>
  <c r="D256" i="17"/>
  <c r="B257" i="17"/>
  <c r="I254" i="17"/>
  <c r="J256" i="18"/>
  <c r="K256" i="18"/>
  <c r="D256" i="18"/>
  <c r="B257" i="18"/>
  <c r="C256" i="18"/>
  <c r="H255" i="18"/>
  <c r="F255" i="18"/>
  <c r="H255" i="1"/>
  <c r="F255" i="1"/>
  <c r="K256" i="1"/>
  <c r="J256" i="1"/>
  <c r="C256" i="1"/>
  <c r="D256" i="1"/>
  <c r="B257" i="1"/>
  <c r="H255" i="17"/>
  <c r="F255" i="17"/>
  <c r="I255" i="1" l="1"/>
  <c r="H256" i="1"/>
  <c r="F256" i="1"/>
  <c r="H256" i="18"/>
  <c r="F256" i="18"/>
  <c r="F256" i="17"/>
  <c r="H256" i="17"/>
  <c r="I255" i="17"/>
  <c r="K257" i="1"/>
  <c r="J257" i="1"/>
  <c r="B258" i="1"/>
  <c r="C257" i="1"/>
  <c r="D257" i="1"/>
  <c r="K257" i="18"/>
  <c r="J257" i="18"/>
  <c r="C257" i="18"/>
  <c r="D257" i="18"/>
  <c r="B258" i="18"/>
  <c r="K257" i="17"/>
  <c r="J257" i="17"/>
  <c r="B258" i="17"/>
  <c r="D257" i="17"/>
  <c r="C257" i="17"/>
  <c r="I255" i="18"/>
  <c r="I256" i="1" l="1"/>
  <c r="I256" i="18"/>
  <c r="I256" i="17"/>
  <c r="K258" i="1"/>
  <c r="J258" i="1"/>
  <c r="D258" i="1"/>
  <c r="C258" i="1"/>
  <c r="B259" i="1"/>
  <c r="K258" i="17"/>
  <c r="J258" i="17"/>
  <c r="D258" i="17"/>
  <c r="C258" i="17"/>
  <c r="B259" i="17"/>
  <c r="H257" i="17"/>
  <c r="F257" i="17"/>
  <c r="H257" i="18"/>
  <c r="F257" i="18"/>
  <c r="H257" i="1"/>
  <c r="F257" i="1"/>
  <c r="K258" i="18"/>
  <c r="J258" i="18"/>
  <c r="D258" i="18"/>
  <c r="C258" i="18"/>
  <c r="B259" i="18"/>
  <c r="I257" i="18" l="1"/>
  <c r="I257" i="1"/>
  <c r="I257" i="17"/>
  <c r="F258" i="17"/>
  <c r="H258" i="17"/>
  <c r="K259" i="1"/>
  <c r="J259" i="1"/>
  <c r="B260" i="1"/>
  <c r="D259" i="1"/>
  <c r="C259" i="1"/>
  <c r="F258" i="18"/>
  <c r="H258" i="18"/>
  <c r="H258" i="1"/>
  <c r="F258" i="1"/>
  <c r="K259" i="17"/>
  <c r="J259" i="17"/>
  <c r="B260" i="17"/>
  <c r="C259" i="17"/>
  <c r="D259" i="17"/>
  <c r="J259" i="18"/>
  <c r="K259" i="18"/>
  <c r="C259" i="18"/>
  <c r="B260" i="18"/>
  <c r="D259" i="18"/>
  <c r="I258" i="1" l="1"/>
  <c r="H259" i="18"/>
  <c r="F259" i="18"/>
  <c r="K260" i="18"/>
  <c r="J260" i="18"/>
  <c r="B261" i="18"/>
  <c r="C260" i="18"/>
  <c r="D260" i="18"/>
  <c r="H259" i="17"/>
  <c r="F259" i="17"/>
  <c r="I258" i="18"/>
  <c r="H259" i="1"/>
  <c r="F259" i="1"/>
  <c r="K260" i="1"/>
  <c r="J260" i="1"/>
  <c r="D260" i="1"/>
  <c r="C260" i="1"/>
  <c r="B261" i="1"/>
  <c r="K260" i="17"/>
  <c r="J260" i="17"/>
  <c r="D260" i="17"/>
  <c r="C260" i="17"/>
  <c r="B261" i="17"/>
  <c r="I258" i="17"/>
  <c r="I259" i="18" l="1"/>
  <c r="I259" i="1"/>
  <c r="I259" i="17"/>
  <c r="H260" i="18"/>
  <c r="F260" i="18"/>
  <c r="F260" i="17"/>
  <c r="H260" i="17"/>
  <c r="K261" i="17"/>
  <c r="J261" i="17"/>
  <c r="B262" i="17"/>
  <c r="D261" i="17"/>
  <c r="C261" i="17"/>
  <c r="J261" i="1"/>
  <c r="K261" i="1"/>
  <c r="B262" i="1"/>
  <c r="D261" i="1"/>
  <c r="C261" i="1"/>
  <c r="K261" i="18"/>
  <c r="J261" i="18"/>
  <c r="C261" i="18"/>
  <c r="B262" i="18"/>
  <c r="D261" i="18"/>
  <c r="H260" i="1"/>
  <c r="F260" i="1"/>
  <c r="I260" i="18" l="1"/>
  <c r="I260" i="1"/>
  <c r="J262" i="18"/>
  <c r="K262" i="18"/>
  <c r="C262" i="18"/>
  <c r="D262" i="18"/>
  <c r="B263" i="18"/>
  <c r="K262" i="1"/>
  <c r="J262" i="1"/>
  <c r="D262" i="1"/>
  <c r="C262" i="1"/>
  <c r="B263" i="1"/>
  <c r="H261" i="17"/>
  <c r="F261" i="17"/>
  <c r="H261" i="18"/>
  <c r="F261" i="18"/>
  <c r="K262" i="17"/>
  <c r="J262" i="17"/>
  <c r="D262" i="17"/>
  <c r="C262" i="17"/>
  <c r="B263" i="17"/>
  <c r="I260" i="17"/>
  <c r="H261" i="1"/>
  <c r="F261" i="1"/>
  <c r="I261" i="18" l="1"/>
  <c r="I261" i="1"/>
  <c r="J263" i="1"/>
  <c r="K263" i="1"/>
  <c r="D263" i="1"/>
  <c r="C263" i="1"/>
  <c r="B264" i="1"/>
  <c r="H262" i="1"/>
  <c r="F262" i="1"/>
  <c r="J263" i="17"/>
  <c r="K263" i="17"/>
  <c r="D263" i="17"/>
  <c r="B264" i="17"/>
  <c r="C263" i="17"/>
  <c r="F262" i="17"/>
  <c r="H262" i="17"/>
  <c r="K263" i="18"/>
  <c r="J263" i="18"/>
  <c r="C263" i="18"/>
  <c r="B264" i="18"/>
  <c r="D263" i="18"/>
  <c r="I261" i="17"/>
  <c r="H262" i="18"/>
  <c r="F262" i="18"/>
  <c r="I262" i="18" l="1"/>
  <c r="H263" i="17"/>
  <c r="F263" i="17"/>
  <c r="I262" i="1"/>
  <c r="K264" i="18"/>
  <c r="J264" i="18"/>
  <c r="D264" i="18"/>
  <c r="C264" i="18"/>
  <c r="B265" i="18"/>
  <c r="H263" i="1"/>
  <c r="F263" i="1"/>
  <c r="K264" i="17"/>
  <c r="J264" i="17"/>
  <c r="B265" i="17"/>
  <c r="D264" i="17"/>
  <c r="C264" i="17"/>
  <c r="F263" i="18"/>
  <c r="H263" i="18"/>
  <c r="J264" i="1"/>
  <c r="K264" i="1"/>
  <c r="B265" i="1"/>
  <c r="D264" i="1"/>
  <c r="C264" i="1"/>
  <c r="I262" i="17"/>
  <c r="I263" i="17" l="1"/>
  <c r="H264" i="1"/>
  <c r="F264" i="1"/>
  <c r="J265" i="1"/>
  <c r="K265" i="1"/>
  <c r="B266" i="1"/>
  <c r="D265" i="1"/>
  <c r="C265" i="1"/>
  <c r="K265" i="18"/>
  <c r="J265" i="18"/>
  <c r="C265" i="18"/>
  <c r="B266" i="18"/>
  <c r="D265" i="18"/>
  <c r="I263" i="18"/>
  <c r="I263" i="1"/>
  <c r="H264" i="18"/>
  <c r="F264" i="18"/>
  <c r="F264" i="17"/>
  <c r="H264" i="17"/>
  <c r="K265" i="17"/>
  <c r="J265" i="17"/>
  <c r="D265" i="17"/>
  <c r="C265" i="17"/>
  <c r="B266" i="17"/>
  <c r="I264" i="1" l="1"/>
  <c r="H265" i="18"/>
  <c r="F265" i="18"/>
  <c r="I265" i="18" s="1"/>
  <c r="K266" i="17"/>
  <c r="J266" i="17"/>
  <c r="B267" i="17"/>
  <c r="D266" i="17"/>
  <c r="C266" i="17"/>
  <c r="K266" i="18"/>
  <c r="J266" i="18"/>
  <c r="D266" i="18"/>
  <c r="C266" i="18"/>
  <c r="B267" i="18"/>
  <c r="H265" i="17"/>
  <c r="F265" i="17"/>
  <c r="H265" i="1"/>
  <c r="F265" i="1"/>
  <c r="I264" i="18"/>
  <c r="I264" i="17"/>
  <c r="J266" i="1"/>
  <c r="K266" i="1"/>
  <c r="B267" i="1"/>
  <c r="D266" i="1"/>
  <c r="C266" i="1"/>
  <c r="I265" i="17" l="1"/>
  <c r="I265" i="1"/>
  <c r="H266" i="18"/>
  <c r="F266" i="18"/>
  <c r="J267" i="1"/>
  <c r="K267" i="1"/>
  <c r="C267" i="1"/>
  <c r="D267" i="1"/>
  <c r="B268" i="1"/>
  <c r="F266" i="17"/>
  <c r="H266" i="17"/>
  <c r="K267" i="18"/>
  <c r="J267" i="18"/>
  <c r="C267" i="18"/>
  <c r="B268" i="18"/>
  <c r="D267" i="18"/>
  <c r="H266" i="1"/>
  <c r="F266" i="1"/>
  <c r="K267" i="17"/>
  <c r="J267" i="17"/>
  <c r="C267" i="17"/>
  <c r="B268" i="17"/>
  <c r="D267" i="17"/>
  <c r="I266" i="1" l="1"/>
  <c r="I266" i="18"/>
  <c r="F267" i="17"/>
  <c r="H267" i="17"/>
  <c r="K268" i="17"/>
  <c r="J268" i="17"/>
  <c r="B269" i="17"/>
  <c r="D268" i="17"/>
  <c r="C268" i="17"/>
  <c r="F267" i="1"/>
  <c r="H267" i="1"/>
  <c r="K268" i="1"/>
  <c r="J268" i="1"/>
  <c r="B269" i="1"/>
  <c r="D268" i="1"/>
  <c r="C268" i="1"/>
  <c r="I266" i="17"/>
  <c r="H267" i="18"/>
  <c r="F267" i="18"/>
  <c r="K268" i="18"/>
  <c r="J268" i="18"/>
  <c r="B269" i="18"/>
  <c r="D268" i="18"/>
  <c r="C268" i="18"/>
  <c r="K269" i="1" l="1"/>
  <c r="J269" i="1"/>
  <c r="D269" i="1"/>
  <c r="C269" i="1"/>
  <c r="B270" i="1"/>
  <c r="F268" i="17"/>
  <c r="H268" i="17"/>
  <c r="H268" i="18"/>
  <c r="F268" i="18"/>
  <c r="K269" i="18"/>
  <c r="J269" i="18"/>
  <c r="C269" i="18"/>
  <c r="B270" i="18"/>
  <c r="D269" i="18"/>
  <c r="I267" i="1"/>
  <c r="I267" i="18"/>
  <c r="J269" i="17"/>
  <c r="K269" i="17"/>
  <c r="D269" i="17"/>
  <c r="C269" i="17"/>
  <c r="B270" i="17"/>
  <c r="H268" i="1"/>
  <c r="F268" i="1"/>
  <c r="I267" i="17"/>
  <c r="I268" i="1" l="1"/>
  <c r="I268" i="18"/>
  <c r="I268" i="17"/>
  <c r="H269" i="17"/>
  <c r="F269" i="17"/>
  <c r="K270" i="1"/>
  <c r="J270" i="1"/>
  <c r="B271" i="1"/>
  <c r="C270" i="1"/>
  <c r="D270" i="1"/>
  <c r="H269" i="18"/>
  <c r="F269" i="18"/>
  <c r="K270" i="17"/>
  <c r="J270" i="17"/>
  <c r="B271" i="17"/>
  <c r="C270" i="17"/>
  <c r="D270" i="17"/>
  <c r="H269" i="1"/>
  <c r="F269" i="1"/>
  <c r="J270" i="18"/>
  <c r="K270" i="18"/>
  <c r="C270" i="18"/>
  <c r="B271" i="18"/>
  <c r="D270" i="18"/>
  <c r="I269" i="17" l="1"/>
  <c r="I269" i="18"/>
  <c r="K271" i="18"/>
  <c r="J271" i="18"/>
  <c r="C271" i="18"/>
  <c r="D271" i="18"/>
  <c r="B272" i="18"/>
  <c r="J271" i="17"/>
  <c r="K271" i="17"/>
  <c r="D271" i="17"/>
  <c r="C271" i="17"/>
  <c r="B272" i="17"/>
  <c r="I269" i="1"/>
  <c r="H270" i="18"/>
  <c r="F270" i="18"/>
  <c r="H270" i="1"/>
  <c r="F270" i="1"/>
  <c r="K271" i="1"/>
  <c r="J271" i="1"/>
  <c r="D271" i="1"/>
  <c r="C271" i="1"/>
  <c r="B272" i="1"/>
  <c r="F270" i="17"/>
  <c r="H270" i="17"/>
  <c r="I270" i="1" l="1"/>
  <c r="I270" i="17"/>
  <c r="K272" i="1"/>
  <c r="J272" i="1"/>
  <c r="D272" i="1"/>
  <c r="B273" i="1"/>
  <c r="C272" i="1"/>
  <c r="F271" i="1"/>
  <c r="H271" i="1"/>
  <c r="K272" i="18"/>
  <c r="J272" i="18"/>
  <c r="D272" i="18"/>
  <c r="C272" i="18"/>
  <c r="B273" i="18"/>
  <c r="K272" i="17"/>
  <c r="J272" i="17"/>
  <c r="C272" i="17"/>
  <c r="B273" i="17"/>
  <c r="D272" i="17"/>
  <c r="F271" i="17"/>
  <c r="H271" i="17"/>
  <c r="F271" i="18"/>
  <c r="H271" i="18"/>
  <c r="I270" i="18"/>
  <c r="H272" i="18" l="1"/>
  <c r="F272" i="18"/>
  <c r="F272" i="17"/>
  <c r="H272" i="17"/>
  <c r="K273" i="17"/>
  <c r="J273" i="17"/>
  <c r="D273" i="17"/>
  <c r="C273" i="17"/>
  <c r="B274" i="17"/>
  <c r="K273" i="1"/>
  <c r="J273" i="1"/>
  <c r="D273" i="1"/>
  <c r="C273" i="1"/>
  <c r="B274" i="1"/>
  <c r="I271" i="18"/>
  <c r="I271" i="17"/>
  <c r="I271" i="1"/>
  <c r="H272" i="1"/>
  <c r="F272" i="1"/>
  <c r="K273" i="18"/>
  <c r="J273" i="18"/>
  <c r="C273" i="18"/>
  <c r="D273" i="18"/>
  <c r="B274" i="18"/>
  <c r="I272" i="18" l="1"/>
  <c r="I272" i="17"/>
  <c r="K274" i="18"/>
  <c r="J274" i="18"/>
  <c r="B275" i="18"/>
  <c r="D274" i="18"/>
  <c r="C274" i="18"/>
  <c r="H273" i="1"/>
  <c r="F273" i="1"/>
  <c r="K274" i="17"/>
  <c r="J274" i="17"/>
  <c r="B275" i="17"/>
  <c r="D274" i="17"/>
  <c r="C274" i="17"/>
  <c r="I272" i="1"/>
  <c r="H273" i="18"/>
  <c r="F273" i="18"/>
  <c r="H273" i="17"/>
  <c r="F273" i="17"/>
  <c r="K274" i="1"/>
  <c r="J274" i="1"/>
  <c r="B275" i="1"/>
  <c r="D274" i="1"/>
  <c r="C274" i="1"/>
  <c r="I273" i="1" l="1"/>
  <c r="I273" i="17"/>
  <c r="F274" i="17"/>
  <c r="H274" i="17"/>
  <c r="J275" i="1"/>
  <c r="K275" i="1"/>
  <c r="D275" i="1"/>
  <c r="B276" i="1"/>
  <c r="C275" i="1"/>
  <c r="H274" i="1"/>
  <c r="F274" i="1"/>
  <c r="F274" i="18"/>
  <c r="H274" i="18"/>
  <c r="K275" i="17"/>
  <c r="J275" i="17"/>
  <c r="D275" i="17"/>
  <c r="C275" i="17"/>
  <c r="B276" i="17"/>
  <c r="I273" i="18"/>
  <c r="K275" i="18"/>
  <c r="J275" i="18"/>
  <c r="C275" i="18"/>
  <c r="B276" i="18"/>
  <c r="D275" i="18"/>
  <c r="I274" i="1" l="1"/>
  <c r="H275" i="18"/>
  <c r="F275" i="18"/>
  <c r="K276" i="18"/>
  <c r="J276" i="18"/>
  <c r="C276" i="18"/>
  <c r="B277" i="18"/>
  <c r="D276" i="18"/>
  <c r="H275" i="17"/>
  <c r="F275" i="17"/>
  <c r="I274" i="18"/>
  <c r="J276" i="1"/>
  <c r="K276" i="1"/>
  <c r="D276" i="1"/>
  <c r="C276" i="1"/>
  <c r="B277" i="1"/>
  <c r="H275" i="1"/>
  <c r="F275" i="1"/>
  <c r="K276" i="17"/>
  <c r="J276" i="17"/>
  <c r="B277" i="17"/>
  <c r="C276" i="17"/>
  <c r="D276" i="17"/>
  <c r="I274" i="17"/>
  <c r="I275" i="18" l="1"/>
  <c r="I275" i="1"/>
  <c r="F276" i="17"/>
  <c r="H276" i="17"/>
  <c r="J277" i="17"/>
  <c r="K277" i="17"/>
  <c r="B278" i="17"/>
  <c r="D277" i="17"/>
  <c r="C277" i="17"/>
  <c r="H276" i="18"/>
  <c r="F276" i="18"/>
  <c r="K277" i="18"/>
  <c r="J277" i="18"/>
  <c r="C277" i="18"/>
  <c r="B278" i="18"/>
  <c r="D277" i="18"/>
  <c r="J277" i="1"/>
  <c r="K277" i="1"/>
  <c r="B278" i="1"/>
  <c r="D277" i="1"/>
  <c r="C277" i="1"/>
  <c r="I275" i="17"/>
  <c r="H276" i="1"/>
  <c r="F276" i="1"/>
  <c r="I276" i="1" l="1"/>
  <c r="I276" i="18"/>
  <c r="H277" i="1"/>
  <c r="F277" i="1"/>
  <c r="I277" i="1" s="1"/>
  <c r="H277" i="17"/>
  <c r="F277" i="17"/>
  <c r="J278" i="1"/>
  <c r="K278" i="1"/>
  <c r="B279" i="1"/>
  <c r="D278" i="1"/>
  <c r="C278" i="1"/>
  <c r="K278" i="17"/>
  <c r="J278" i="17"/>
  <c r="D278" i="17"/>
  <c r="C278" i="17"/>
  <c r="B279" i="17"/>
  <c r="H277" i="18"/>
  <c r="F277" i="18"/>
  <c r="K278" i="18"/>
  <c r="J278" i="18"/>
  <c r="D278" i="18"/>
  <c r="C278" i="18"/>
  <c r="B279" i="18"/>
  <c r="I276" i="17"/>
  <c r="I277" i="17" l="1"/>
  <c r="K279" i="18"/>
  <c r="J279" i="18"/>
  <c r="C279" i="18"/>
  <c r="D279" i="18"/>
  <c r="B280" i="18"/>
  <c r="H278" i="1"/>
  <c r="F278" i="1"/>
  <c r="J279" i="1"/>
  <c r="K279" i="1"/>
  <c r="B280" i="1"/>
  <c r="D279" i="1"/>
  <c r="C279" i="1"/>
  <c r="K279" i="17"/>
  <c r="J279" i="17"/>
  <c r="B280" i="17"/>
  <c r="D279" i="17"/>
  <c r="C279" i="17"/>
  <c r="F278" i="17"/>
  <c r="H278" i="17"/>
  <c r="F278" i="18"/>
  <c r="H278" i="18"/>
  <c r="I277" i="18"/>
  <c r="H279" i="1" l="1"/>
  <c r="F279" i="1"/>
  <c r="K280" i="1"/>
  <c r="J280" i="1"/>
  <c r="C280" i="1"/>
  <c r="D280" i="1"/>
  <c r="B281" i="1"/>
  <c r="H279" i="17"/>
  <c r="F279" i="17"/>
  <c r="F279" i="18"/>
  <c r="H279" i="18"/>
  <c r="K280" i="17"/>
  <c r="J280" i="17"/>
  <c r="C280" i="17"/>
  <c r="D280" i="17"/>
  <c r="B281" i="17"/>
  <c r="I278" i="1"/>
  <c r="I278" i="18"/>
  <c r="I278" i="17"/>
  <c r="K280" i="18"/>
  <c r="J280" i="18"/>
  <c r="B281" i="18"/>
  <c r="D280" i="18"/>
  <c r="C280" i="18"/>
  <c r="I279" i="1" l="1"/>
  <c r="I279" i="17"/>
  <c r="K281" i="18"/>
  <c r="J281" i="18"/>
  <c r="C281" i="18"/>
  <c r="B282" i="18"/>
  <c r="D281" i="18"/>
  <c r="H280" i="18"/>
  <c r="F280" i="18"/>
  <c r="K281" i="1"/>
  <c r="J281" i="1"/>
  <c r="B282" i="1"/>
  <c r="D281" i="1"/>
  <c r="C281" i="1"/>
  <c r="H280" i="1"/>
  <c r="F280" i="1"/>
  <c r="I279" i="18"/>
  <c r="J281" i="17"/>
  <c r="K281" i="17"/>
  <c r="B282" i="17"/>
  <c r="D281" i="17"/>
  <c r="C281" i="17"/>
  <c r="F280" i="17"/>
  <c r="H280" i="17"/>
  <c r="I280" i="1" l="1"/>
  <c r="I280" i="18"/>
  <c r="I280" i="17"/>
  <c r="H281" i="17"/>
  <c r="F281" i="17"/>
  <c r="K282" i="17"/>
  <c r="J282" i="17"/>
  <c r="D282" i="17"/>
  <c r="C282" i="17"/>
  <c r="B283" i="17"/>
  <c r="H281" i="1"/>
  <c r="F281" i="1"/>
  <c r="K282" i="1"/>
  <c r="J282" i="1"/>
  <c r="C282" i="1"/>
  <c r="D282" i="1"/>
  <c r="B283" i="1"/>
  <c r="H281" i="18"/>
  <c r="F281" i="18"/>
  <c r="J282" i="18"/>
  <c r="K282" i="18"/>
  <c r="B283" i="18"/>
  <c r="D282" i="18"/>
  <c r="C282" i="18"/>
  <c r="I281" i="18" l="1"/>
  <c r="I281" i="1"/>
  <c r="I281" i="17"/>
  <c r="H282" i="18"/>
  <c r="F282" i="18"/>
  <c r="K283" i="18"/>
  <c r="J283" i="18"/>
  <c r="C283" i="18"/>
  <c r="D283" i="18"/>
  <c r="B284" i="18"/>
  <c r="K283" i="17"/>
  <c r="J283" i="17"/>
  <c r="B284" i="17"/>
  <c r="D283" i="17"/>
  <c r="C283" i="17"/>
  <c r="F282" i="17"/>
  <c r="H282" i="17"/>
  <c r="K283" i="1"/>
  <c r="J283" i="1"/>
  <c r="D283" i="1"/>
  <c r="C283" i="1"/>
  <c r="B284" i="1"/>
  <c r="H282" i="1"/>
  <c r="F282" i="1"/>
  <c r="I282" i="1" l="1"/>
  <c r="I282" i="18"/>
  <c r="F283" i="18"/>
  <c r="H283" i="18"/>
  <c r="K284" i="17"/>
  <c r="J284" i="17"/>
  <c r="D284" i="17"/>
  <c r="C284" i="17"/>
  <c r="B285" i="17"/>
  <c r="F283" i="1"/>
  <c r="H283" i="1"/>
  <c r="H283" i="17"/>
  <c r="F283" i="17"/>
  <c r="K284" i="1"/>
  <c r="J284" i="1"/>
  <c r="C284" i="1"/>
  <c r="B285" i="1"/>
  <c r="D284" i="1"/>
  <c r="K284" i="18"/>
  <c r="J284" i="18"/>
  <c r="B285" i="18"/>
  <c r="C284" i="18"/>
  <c r="D284" i="18"/>
  <c r="I282" i="17"/>
  <c r="I283" i="1" l="1"/>
  <c r="K285" i="17"/>
  <c r="J285" i="17"/>
  <c r="D285" i="17"/>
  <c r="C285" i="17"/>
  <c r="B286" i="17"/>
  <c r="H284" i="1"/>
  <c r="F284" i="1"/>
  <c r="I283" i="17"/>
  <c r="H284" i="18"/>
  <c r="F284" i="18"/>
  <c r="K285" i="18"/>
  <c r="J285" i="18"/>
  <c r="C285" i="18"/>
  <c r="D285" i="18"/>
  <c r="B286" i="18"/>
  <c r="F284" i="17"/>
  <c r="H284" i="17"/>
  <c r="J285" i="1"/>
  <c r="K285" i="1"/>
  <c r="B286" i="1"/>
  <c r="C285" i="1"/>
  <c r="D285" i="1"/>
  <c r="I283" i="18"/>
  <c r="I284" i="18" l="1"/>
  <c r="I284" i="1"/>
  <c r="I284" i="17"/>
  <c r="F285" i="17"/>
  <c r="H285" i="17"/>
  <c r="F285" i="1"/>
  <c r="H285" i="1"/>
  <c r="K286" i="1"/>
  <c r="J286" i="1"/>
  <c r="C286" i="1"/>
  <c r="B287" i="1"/>
  <c r="D286" i="1"/>
  <c r="J286" i="17"/>
  <c r="K286" i="17"/>
  <c r="D286" i="17"/>
  <c r="C286" i="17"/>
  <c r="B287" i="17"/>
  <c r="J286" i="18"/>
  <c r="K286" i="18"/>
  <c r="B287" i="18"/>
  <c r="D286" i="18"/>
  <c r="C286" i="18"/>
  <c r="F285" i="18"/>
  <c r="H285" i="18"/>
  <c r="H286" i="1" l="1"/>
  <c r="F286" i="1"/>
  <c r="J287" i="1"/>
  <c r="K287" i="1"/>
  <c r="D287" i="1"/>
  <c r="C287" i="1"/>
  <c r="B288" i="1"/>
  <c r="F286" i="17"/>
  <c r="H286" i="17"/>
  <c r="K287" i="18"/>
  <c r="J287" i="18"/>
  <c r="C287" i="18"/>
  <c r="B288" i="18"/>
  <c r="D287" i="18"/>
  <c r="I285" i="18"/>
  <c r="F286" i="18"/>
  <c r="H286" i="18"/>
  <c r="I285" i="1"/>
  <c r="K287" i="17"/>
  <c r="J287" i="17"/>
  <c r="B288" i="17"/>
  <c r="C287" i="17"/>
  <c r="D287" i="17"/>
  <c r="I285" i="17"/>
  <c r="I286" i="1" l="1"/>
  <c r="H287" i="17"/>
  <c r="F287" i="17"/>
  <c r="I286" i="17"/>
  <c r="J288" i="1"/>
  <c r="K288" i="1"/>
  <c r="C288" i="1"/>
  <c r="B289" i="1"/>
  <c r="D288" i="1"/>
  <c r="H287" i="18"/>
  <c r="F287" i="18"/>
  <c r="K288" i="17"/>
  <c r="J288" i="17"/>
  <c r="B289" i="17"/>
  <c r="D288" i="17"/>
  <c r="C288" i="17"/>
  <c r="F287" i="1"/>
  <c r="H287" i="1"/>
  <c r="I286" i="18"/>
  <c r="J288" i="18"/>
  <c r="K288" i="18"/>
  <c r="B289" i="18"/>
  <c r="D288" i="18"/>
  <c r="C288" i="18"/>
  <c r="I287" i="17" l="1"/>
  <c r="H288" i="18"/>
  <c r="F288" i="18"/>
  <c r="J289" i="18"/>
  <c r="K289" i="18"/>
  <c r="C289" i="18"/>
  <c r="B290" i="18"/>
  <c r="D289" i="18"/>
  <c r="J289" i="1"/>
  <c r="K289" i="1"/>
  <c r="D289" i="1"/>
  <c r="C289" i="1"/>
  <c r="B290" i="1"/>
  <c r="I287" i="1"/>
  <c r="I287" i="18"/>
  <c r="H288" i="1"/>
  <c r="F288" i="1"/>
  <c r="F288" i="17"/>
  <c r="H288" i="17"/>
  <c r="K289" i="17"/>
  <c r="J289" i="17"/>
  <c r="C289" i="17"/>
  <c r="D289" i="17"/>
  <c r="B290" i="17"/>
  <c r="I288" i="18" l="1"/>
  <c r="I288" i="17"/>
  <c r="H289" i="1"/>
  <c r="F289" i="1"/>
  <c r="H289" i="17"/>
  <c r="F289" i="17"/>
  <c r="H289" i="18"/>
  <c r="F289" i="18"/>
  <c r="K290" i="18"/>
  <c r="J290" i="18"/>
  <c r="B291" i="18"/>
  <c r="C290" i="18"/>
  <c r="D290" i="18"/>
  <c r="I288" i="1"/>
  <c r="J290" i="1"/>
  <c r="K290" i="1"/>
  <c r="C290" i="1"/>
  <c r="D290" i="1"/>
  <c r="B291" i="1"/>
  <c r="K290" i="17"/>
  <c r="J290" i="17"/>
  <c r="B291" i="17"/>
  <c r="D290" i="17"/>
  <c r="C290" i="17"/>
  <c r="I289" i="1" l="1"/>
  <c r="I289" i="17"/>
  <c r="I289" i="18"/>
  <c r="H290" i="18"/>
  <c r="F290" i="18"/>
  <c r="K291" i="17"/>
  <c r="J291" i="17"/>
  <c r="C291" i="17"/>
  <c r="D291" i="17"/>
  <c r="B292" i="17"/>
  <c r="H290" i="1"/>
  <c r="F290" i="1"/>
  <c r="F290" i="17"/>
  <c r="H290" i="17"/>
  <c r="J291" i="18"/>
  <c r="K291" i="18"/>
  <c r="C291" i="18"/>
  <c r="D291" i="18"/>
  <c r="B292" i="18"/>
  <c r="J291" i="1"/>
  <c r="K291" i="1"/>
  <c r="B292" i="1"/>
  <c r="C291" i="1"/>
  <c r="D291" i="1"/>
  <c r="I290" i="18" l="1"/>
  <c r="I290" i="1"/>
  <c r="I290" i="17"/>
  <c r="H291" i="1"/>
  <c r="F291" i="1"/>
  <c r="H291" i="17"/>
  <c r="F291" i="17"/>
  <c r="H291" i="18"/>
  <c r="F291" i="18"/>
  <c r="K292" i="1"/>
  <c r="J292" i="1"/>
  <c r="C292" i="1"/>
  <c r="B293" i="1"/>
  <c r="D292" i="1"/>
  <c r="K292" i="17"/>
  <c r="J292" i="17"/>
  <c r="B293" i="17"/>
  <c r="D292" i="17"/>
  <c r="C292" i="17"/>
  <c r="K292" i="18"/>
  <c r="J292" i="18"/>
  <c r="B293" i="18"/>
  <c r="D292" i="18"/>
  <c r="C292" i="18"/>
  <c r="I291" i="17" l="1"/>
  <c r="I291" i="1"/>
  <c r="H292" i="1"/>
  <c r="F292" i="1"/>
  <c r="K293" i="1"/>
  <c r="J293" i="1"/>
  <c r="B294" i="1"/>
  <c r="C293" i="1"/>
  <c r="D293" i="1"/>
  <c r="F292" i="18"/>
  <c r="H292" i="18"/>
  <c r="I291" i="18"/>
  <c r="J293" i="17"/>
  <c r="K293" i="17"/>
  <c r="D293" i="17"/>
  <c r="C293" i="17"/>
  <c r="B294" i="17"/>
  <c r="K293" i="18"/>
  <c r="J293" i="18"/>
  <c r="C293" i="18"/>
  <c r="D293" i="18"/>
  <c r="B294" i="18"/>
  <c r="F292" i="17"/>
  <c r="H292" i="17"/>
  <c r="I292" i="1" l="1"/>
  <c r="J294" i="18"/>
  <c r="K294" i="18"/>
  <c r="B295" i="18"/>
  <c r="D294" i="18"/>
  <c r="C294" i="18"/>
  <c r="I292" i="18"/>
  <c r="I292" i="17"/>
  <c r="K294" i="17"/>
  <c r="J294" i="17"/>
  <c r="B295" i="17"/>
  <c r="D294" i="17"/>
  <c r="C294" i="17"/>
  <c r="H293" i="18"/>
  <c r="F293" i="18"/>
  <c r="H293" i="1"/>
  <c r="F293" i="1"/>
  <c r="K294" i="1"/>
  <c r="J294" i="1"/>
  <c r="C294" i="1"/>
  <c r="D294" i="1"/>
  <c r="B295" i="1"/>
  <c r="F293" i="17"/>
  <c r="H293" i="17"/>
  <c r="I293" i="18" l="1"/>
  <c r="I293" i="1"/>
  <c r="H294" i="17"/>
  <c r="F294" i="17"/>
  <c r="J295" i="17"/>
  <c r="K295" i="17"/>
  <c r="D295" i="17"/>
  <c r="C295" i="17"/>
  <c r="B296" i="17"/>
  <c r="I293" i="17"/>
  <c r="K295" i="1"/>
  <c r="J295" i="1"/>
  <c r="B296" i="1"/>
  <c r="C295" i="1"/>
  <c r="D295" i="1"/>
  <c r="H294" i="1"/>
  <c r="F294" i="1"/>
  <c r="H294" i="18"/>
  <c r="F294" i="18"/>
  <c r="K295" i="18"/>
  <c r="J295" i="18"/>
  <c r="C295" i="18"/>
  <c r="B296" i="18"/>
  <c r="D295" i="18"/>
  <c r="I294" i="17" l="1"/>
  <c r="I294" i="1"/>
  <c r="I294" i="18"/>
  <c r="H295" i="18"/>
  <c r="F295" i="18"/>
  <c r="K296" i="1"/>
  <c r="J296" i="1"/>
  <c r="C296" i="1"/>
  <c r="B297" i="1"/>
  <c r="D296" i="1"/>
  <c r="J296" i="17"/>
  <c r="K296" i="17"/>
  <c r="B297" i="17"/>
  <c r="C296" i="17"/>
  <c r="D296" i="17"/>
  <c r="K296" i="18"/>
  <c r="J296" i="18"/>
  <c r="B297" i="18"/>
  <c r="C296" i="18"/>
  <c r="D296" i="18"/>
  <c r="H295" i="17"/>
  <c r="F295" i="17"/>
  <c r="H295" i="1"/>
  <c r="F295" i="1"/>
  <c r="I295" i="18" l="1"/>
  <c r="I295" i="1"/>
  <c r="H296" i="17"/>
  <c r="F296" i="17"/>
  <c r="K297" i="1"/>
  <c r="J297" i="1"/>
  <c r="D297" i="1"/>
  <c r="C297" i="1"/>
  <c r="B298" i="1"/>
  <c r="K297" i="17"/>
  <c r="J297" i="17"/>
  <c r="B298" i="17"/>
  <c r="D297" i="17"/>
  <c r="C297" i="17"/>
  <c r="H296" i="18"/>
  <c r="F296" i="18"/>
  <c r="K297" i="18"/>
  <c r="J297" i="18"/>
  <c r="C297" i="18"/>
  <c r="B298" i="18"/>
  <c r="D297" i="18"/>
  <c r="I295" i="17"/>
  <c r="H296" i="1"/>
  <c r="F296" i="1"/>
  <c r="I296" i="17" l="1"/>
  <c r="I296" i="1"/>
  <c r="I296" i="18"/>
  <c r="H297" i="17"/>
  <c r="F297" i="17"/>
  <c r="I297" i="17" s="1"/>
  <c r="F297" i="18"/>
  <c r="H297" i="18"/>
  <c r="K298" i="1"/>
  <c r="J298" i="1"/>
  <c r="C298" i="1"/>
  <c r="B299" i="1"/>
  <c r="D298" i="1"/>
  <c r="J298" i="18"/>
  <c r="K298" i="18"/>
  <c r="B299" i="18"/>
  <c r="D298" i="18"/>
  <c r="C298" i="18"/>
  <c r="K298" i="17"/>
  <c r="J298" i="17"/>
  <c r="B299" i="17"/>
  <c r="D298" i="17"/>
  <c r="C298" i="17"/>
  <c r="H297" i="1"/>
  <c r="F297" i="1"/>
  <c r="I297" i="1" l="1"/>
  <c r="H298" i="1"/>
  <c r="F298" i="1"/>
  <c r="J299" i="1"/>
  <c r="K299" i="1"/>
  <c r="D299" i="1"/>
  <c r="C299" i="1"/>
  <c r="B300" i="1"/>
  <c r="K299" i="18"/>
  <c r="J299" i="18"/>
  <c r="C299" i="18"/>
  <c r="B300" i="18"/>
  <c r="D299" i="18"/>
  <c r="K299" i="17"/>
  <c r="J299" i="17"/>
  <c r="B300" i="17"/>
  <c r="D299" i="17"/>
  <c r="C299" i="17"/>
  <c r="I297" i="18"/>
  <c r="H298" i="17"/>
  <c r="F298" i="17"/>
  <c r="H298" i="18"/>
  <c r="F298" i="18"/>
  <c r="I298" i="1" l="1"/>
  <c r="I298" i="18"/>
  <c r="I298" i="17"/>
  <c r="J300" i="1"/>
  <c r="K300" i="1"/>
  <c r="C300" i="1"/>
  <c r="B301" i="1"/>
  <c r="D300" i="1"/>
  <c r="H299" i="17"/>
  <c r="F299" i="17"/>
  <c r="K300" i="17"/>
  <c r="J300" i="17"/>
  <c r="D300" i="17"/>
  <c r="C300" i="17"/>
  <c r="B301" i="17"/>
  <c r="H299" i="18"/>
  <c r="F299" i="18"/>
  <c r="K300" i="18"/>
  <c r="J300" i="18"/>
  <c r="B301" i="18"/>
  <c r="D300" i="18"/>
  <c r="C300" i="18"/>
  <c r="F299" i="1"/>
  <c r="H299" i="1"/>
  <c r="I299" i="18" l="1"/>
  <c r="I299" i="1"/>
  <c r="I299" i="17"/>
  <c r="K301" i="18"/>
  <c r="J301" i="18"/>
  <c r="C301" i="18"/>
  <c r="D301" i="18"/>
  <c r="B302" i="18"/>
  <c r="J301" i="17"/>
  <c r="K301" i="17"/>
  <c r="B302" i="17"/>
  <c r="D301" i="17"/>
  <c r="C301" i="17"/>
  <c r="H300" i="1"/>
  <c r="F300" i="1"/>
  <c r="J301" i="1"/>
  <c r="K301" i="1"/>
  <c r="D301" i="1"/>
  <c r="C301" i="1"/>
  <c r="B302" i="1"/>
  <c r="H300" i="17"/>
  <c r="F300" i="17"/>
  <c r="H300" i="18"/>
  <c r="F300" i="18"/>
  <c r="I300" i="18" l="1"/>
  <c r="H301" i="17"/>
  <c r="F301" i="17"/>
  <c r="K302" i="17"/>
  <c r="J302" i="17"/>
  <c r="B303" i="17"/>
  <c r="D302" i="17"/>
  <c r="C302" i="17"/>
  <c r="K302" i="18"/>
  <c r="J302" i="18"/>
  <c r="B303" i="18"/>
  <c r="C302" i="18"/>
  <c r="D302" i="18"/>
  <c r="I300" i="1"/>
  <c r="F301" i="18"/>
  <c r="H301" i="18"/>
  <c r="J302" i="1"/>
  <c r="K302" i="1"/>
  <c r="C302" i="1"/>
  <c r="B303" i="1"/>
  <c r="D302" i="1"/>
  <c r="H301" i="1"/>
  <c r="F301" i="1"/>
  <c r="I300" i="17"/>
  <c r="I301" i="17" l="1"/>
  <c r="I301" i="1"/>
  <c r="K303" i="18"/>
  <c r="J303" i="18"/>
  <c r="C303" i="18"/>
  <c r="B304" i="18"/>
  <c r="D303" i="18"/>
  <c r="H302" i="1"/>
  <c r="F302" i="1"/>
  <c r="J303" i="1"/>
  <c r="K303" i="1"/>
  <c r="B304" i="1"/>
  <c r="C303" i="1"/>
  <c r="D303" i="1"/>
  <c r="H302" i="17"/>
  <c r="F302" i="17"/>
  <c r="H302" i="18"/>
  <c r="F302" i="18"/>
  <c r="K303" i="17"/>
  <c r="J303" i="17"/>
  <c r="B304" i="17"/>
  <c r="D303" i="17"/>
  <c r="C303" i="17"/>
  <c r="I301" i="18"/>
  <c r="I302" i="17" l="1"/>
  <c r="I302" i="1"/>
  <c r="H303" i="1"/>
  <c r="F303" i="1"/>
  <c r="H303" i="18"/>
  <c r="F303" i="18"/>
  <c r="J304" i="18"/>
  <c r="K304" i="18"/>
  <c r="B305" i="18"/>
  <c r="D304" i="18"/>
  <c r="C304" i="18"/>
  <c r="H303" i="17"/>
  <c r="F303" i="17"/>
  <c r="K304" i="17"/>
  <c r="J304" i="17"/>
  <c r="B305" i="17"/>
  <c r="D304" i="17"/>
  <c r="C304" i="17"/>
  <c r="K304" i="1"/>
  <c r="J304" i="1"/>
  <c r="C304" i="1"/>
  <c r="B305" i="1"/>
  <c r="D304" i="1"/>
  <c r="I302" i="18"/>
  <c r="I303" i="18" l="1"/>
  <c r="I303" i="1"/>
  <c r="K305" i="1"/>
  <c r="J305" i="1"/>
  <c r="B306" i="1"/>
  <c r="C305" i="1"/>
  <c r="D305" i="1"/>
  <c r="F304" i="18"/>
  <c r="H304" i="18"/>
  <c r="I303" i="17"/>
  <c r="K305" i="17"/>
  <c r="J305" i="17"/>
  <c r="B306" i="17"/>
  <c r="D305" i="17"/>
  <c r="C305" i="17"/>
  <c r="H304" i="1"/>
  <c r="F304" i="1"/>
  <c r="K305" i="18"/>
  <c r="J305" i="18"/>
  <c r="C305" i="18"/>
  <c r="B306" i="18"/>
  <c r="D305" i="18"/>
  <c r="H304" i="17"/>
  <c r="F304" i="17"/>
  <c r="I304" i="17" l="1"/>
  <c r="I304" i="1"/>
  <c r="H305" i="17"/>
  <c r="F305" i="17"/>
  <c r="I305" i="17" s="1"/>
  <c r="K306" i="17"/>
  <c r="J306" i="17"/>
  <c r="C306" i="17"/>
  <c r="D306" i="17"/>
  <c r="B307" i="17"/>
  <c r="H305" i="18"/>
  <c r="F305" i="18"/>
  <c r="K306" i="18"/>
  <c r="J306" i="18"/>
  <c r="B307" i="18"/>
  <c r="D306" i="18"/>
  <c r="C306" i="18"/>
  <c r="I304" i="18"/>
  <c r="K306" i="1"/>
  <c r="J306" i="1"/>
  <c r="C306" i="1"/>
  <c r="D306" i="1"/>
  <c r="B307" i="1"/>
  <c r="H305" i="1"/>
  <c r="F305" i="1"/>
  <c r="I305" i="18" l="1"/>
  <c r="K307" i="1"/>
  <c r="J307" i="1"/>
  <c r="B308" i="1"/>
  <c r="D307" i="1"/>
  <c r="C307" i="1"/>
  <c r="I305" i="1"/>
  <c r="H306" i="17"/>
  <c r="F306" i="17"/>
  <c r="H306" i="1"/>
  <c r="F306" i="1"/>
  <c r="K307" i="17"/>
  <c r="J307" i="17"/>
  <c r="B308" i="17"/>
  <c r="D307" i="17"/>
  <c r="C307" i="17"/>
  <c r="K307" i="18"/>
  <c r="J307" i="18"/>
  <c r="C307" i="18"/>
  <c r="D307" i="18"/>
  <c r="B308" i="18"/>
  <c r="F306" i="18"/>
  <c r="H306" i="18"/>
  <c r="I306" i="1" l="1"/>
  <c r="I306" i="17"/>
  <c r="F307" i="18"/>
  <c r="H307" i="18"/>
  <c r="F307" i="1"/>
  <c r="H307" i="1"/>
  <c r="H307" i="17"/>
  <c r="F307" i="17"/>
  <c r="I306" i="18"/>
  <c r="K308" i="18"/>
  <c r="J308" i="18"/>
  <c r="B309" i="18"/>
  <c r="D308" i="18"/>
  <c r="C308" i="18"/>
  <c r="K308" i="1"/>
  <c r="J308" i="1"/>
  <c r="C308" i="1"/>
  <c r="B309" i="1"/>
  <c r="D308" i="1"/>
  <c r="K308" i="17"/>
  <c r="J308" i="17"/>
  <c r="B309" i="17"/>
  <c r="D308" i="17"/>
  <c r="C308" i="17"/>
  <c r="I307" i="17" l="1"/>
  <c r="K309" i="18"/>
  <c r="J309" i="18"/>
  <c r="C309" i="18"/>
  <c r="D309" i="18"/>
  <c r="B310" i="18"/>
  <c r="H308" i="18"/>
  <c r="F308" i="18"/>
  <c r="H308" i="17"/>
  <c r="F308" i="17"/>
  <c r="K309" i="17"/>
  <c r="J309" i="17"/>
  <c r="B310" i="17"/>
  <c r="D309" i="17"/>
  <c r="C309" i="17"/>
  <c r="H308" i="1"/>
  <c r="F308" i="1"/>
  <c r="J309" i="1"/>
  <c r="K309" i="1"/>
  <c r="C309" i="1"/>
  <c r="D309" i="1"/>
  <c r="B310" i="1"/>
  <c r="I307" i="1"/>
  <c r="I307" i="18"/>
  <c r="I308" i="17" l="1"/>
  <c r="J310" i="18"/>
  <c r="K310" i="18"/>
  <c r="B311" i="18"/>
  <c r="C310" i="18"/>
  <c r="D310" i="18"/>
  <c r="K310" i="1"/>
  <c r="J310" i="1"/>
  <c r="C310" i="1"/>
  <c r="B311" i="1"/>
  <c r="D310" i="1"/>
  <c r="F309" i="18"/>
  <c r="H309" i="18"/>
  <c r="H309" i="1"/>
  <c r="F309" i="1"/>
  <c r="K310" i="17"/>
  <c r="J310" i="17"/>
  <c r="B311" i="17"/>
  <c r="D310" i="17"/>
  <c r="C310" i="17"/>
  <c r="I308" i="18"/>
  <c r="I308" i="1"/>
  <c r="H309" i="17"/>
  <c r="F309" i="17"/>
  <c r="I309" i="1" l="1"/>
  <c r="I309" i="17"/>
  <c r="I309" i="18"/>
  <c r="F310" i="17"/>
  <c r="H310" i="17"/>
  <c r="K311" i="17"/>
  <c r="J311" i="17"/>
  <c r="B312" i="17"/>
  <c r="C311" i="17"/>
  <c r="D311" i="17"/>
  <c r="H310" i="1"/>
  <c r="F310" i="1"/>
  <c r="K311" i="18"/>
  <c r="J311" i="18"/>
  <c r="C311" i="18"/>
  <c r="B312" i="18"/>
  <c r="D311" i="18"/>
  <c r="J311" i="1"/>
  <c r="K311" i="1"/>
  <c r="D311" i="1"/>
  <c r="C311" i="1"/>
  <c r="B312" i="1"/>
  <c r="H310" i="18"/>
  <c r="F310" i="18"/>
  <c r="I310" i="18" l="1"/>
  <c r="I310" i="1"/>
  <c r="I310" i="17"/>
  <c r="H311" i="17"/>
  <c r="F311" i="17"/>
  <c r="K312" i="18"/>
  <c r="J312" i="18"/>
  <c r="B313" i="18"/>
  <c r="D312" i="18"/>
  <c r="C312" i="18"/>
  <c r="H311" i="1"/>
  <c r="F311" i="1"/>
  <c r="K312" i="17"/>
  <c r="J312" i="17"/>
  <c r="B313" i="17"/>
  <c r="D312" i="17"/>
  <c r="C312" i="17"/>
  <c r="H311" i="18"/>
  <c r="F311" i="18"/>
  <c r="J312" i="1"/>
  <c r="K312" i="1"/>
  <c r="C312" i="1"/>
  <c r="D312" i="1"/>
  <c r="B313" i="1"/>
  <c r="I311" i="17" l="1"/>
  <c r="I311" i="1"/>
  <c r="I311" i="18"/>
  <c r="J313" i="17"/>
  <c r="K313" i="17"/>
  <c r="B314" i="17"/>
  <c r="D313" i="17"/>
  <c r="C313" i="17"/>
  <c r="H312" i="1"/>
  <c r="F312" i="1"/>
  <c r="F312" i="18"/>
  <c r="H312" i="18"/>
  <c r="K313" i="18"/>
  <c r="J313" i="18"/>
  <c r="C313" i="18"/>
  <c r="B314" i="18"/>
  <c r="D313" i="18"/>
  <c r="J313" i="1"/>
  <c r="K313" i="1"/>
  <c r="D313" i="1"/>
  <c r="C313" i="1"/>
  <c r="B314" i="1"/>
  <c r="H312" i="17"/>
  <c r="F312" i="17"/>
  <c r="I312" i="1" l="1"/>
  <c r="I312" i="17"/>
  <c r="I312" i="18"/>
  <c r="H313" i="1"/>
  <c r="F313" i="1"/>
  <c r="H313" i="18"/>
  <c r="F313" i="18"/>
  <c r="J314" i="1"/>
  <c r="K314" i="1"/>
  <c r="C314" i="1"/>
  <c r="B315" i="1"/>
  <c r="D314" i="1"/>
  <c r="H313" i="17"/>
  <c r="F313" i="17"/>
  <c r="K314" i="17"/>
  <c r="J314" i="17"/>
  <c r="B315" i="17"/>
  <c r="C314" i="17"/>
  <c r="D314" i="17"/>
  <c r="K314" i="18"/>
  <c r="J314" i="18"/>
  <c r="B315" i="18"/>
  <c r="C314" i="18"/>
  <c r="D314" i="18"/>
  <c r="I313" i="18" l="1"/>
  <c r="I313" i="1"/>
  <c r="H314" i="1"/>
  <c r="F314" i="1"/>
  <c r="I314" i="1" s="1"/>
  <c r="F314" i="18"/>
  <c r="H314" i="18"/>
  <c r="J315" i="1"/>
  <c r="K315" i="1"/>
  <c r="B316" i="1"/>
  <c r="D315" i="1"/>
  <c r="C315" i="1"/>
  <c r="K315" i="18"/>
  <c r="J315" i="18"/>
  <c r="C315" i="18"/>
  <c r="B316" i="18"/>
  <c r="D315" i="18"/>
  <c r="H314" i="17"/>
  <c r="F314" i="17"/>
  <c r="I313" i="17"/>
  <c r="K315" i="17"/>
  <c r="J315" i="17"/>
  <c r="B316" i="17"/>
  <c r="D315" i="17"/>
  <c r="C315" i="17"/>
  <c r="I314" i="17" l="1"/>
  <c r="F315" i="17"/>
  <c r="H315" i="17"/>
  <c r="K316" i="17"/>
  <c r="J316" i="17"/>
  <c r="B317" i="17"/>
  <c r="D316" i="17"/>
  <c r="C316" i="17"/>
  <c r="K316" i="1"/>
  <c r="J316" i="1"/>
  <c r="C316" i="1"/>
  <c r="D316" i="1"/>
  <c r="B317" i="1"/>
  <c r="H315" i="1"/>
  <c r="F315" i="1"/>
  <c r="I314" i="18"/>
  <c r="H315" i="18"/>
  <c r="F315" i="18"/>
  <c r="K316" i="18"/>
  <c r="J316" i="18"/>
  <c r="B317" i="18"/>
  <c r="D316" i="18"/>
  <c r="C316" i="18"/>
  <c r="I315" i="1" l="1"/>
  <c r="H316" i="1"/>
  <c r="F316" i="1"/>
  <c r="K317" i="18"/>
  <c r="J317" i="18"/>
  <c r="C317" i="18"/>
  <c r="D317" i="18"/>
  <c r="B318" i="18"/>
  <c r="H316" i="17"/>
  <c r="F316" i="17"/>
  <c r="F316" i="18"/>
  <c r="H316" i="18"/>
  <c r="K317" i="1"/>
  <c r="J317" i="1"/>
  <c r="B318" i="1"/>
  <c r="D317" i="1"/>
  <c r="C317" i="1"/>
  <c r="I315" i="18"/>
  <c r="J317" i="17"/>
  <c r="K317" i="17"/>
  <c r="B318" i="17"/>
  <c r="D317" i="17"/>
  <c r="C317" i="17"/>
  <c r="I315" i="17"/>
  <c r="I316" i="1" l="1"/>
  <c r="I316" i="17"/>
  <c r="I316" i="18"/>
  <c r="J318" i="18"/>
  <c r="K318" i="18"/>
  <c r="B319" i="18"/>
  <c r="D318" i="18"/>
  <c r="C318" i="18"/>
  <c r="H317" i="17"/>
  <c r="F317" i="17"/>
  <c r="K318" i="17"/>
  <c r="J318" i="17"/>
  <c r="D318" i="17"/>
  <c r="C318" i="17"/>
  <c r="B319" i="17"/>
  <c r="H317" i="1"/>
  <c r="F317" i="1"/>
  <c r="H317" i="18"/>
  <c r="F317" i="18"/>
  <c r="K318" i="1"/>
  <c r="J318" i="1"/>
  <c r="D318" i="1"/>
  <c r="C318" i="1"/>
  <c r="B319" i="1"/>
  <c r="I317" i="1" l="1"/>
  <c r="I317" i="18"/>
  <c r="K319" i="17"/>
  <c r="J319" i="17"/>
  <c r="B320" i="17"/>
  <c r="D319" i="17"/>
  <c r="C319" i="17"/>
  <c r="K319" i="1"/>
  <c r="J319" i="1"/>
  <c r="D319" i="1"/>
  <c r="C319" i="1"/>
  <c r="B320" i="1"/>
  <c r="F318" i="17"/>
  <c r="H318" i="17"/>
  <c r="I317" i="17"/>
  <c r="H318" i="1"/>
  <c r="F318" i="1"/>
  <c r="F318" i="18"/>
  <c r="H318" i="18"/>
  <c r="K319" i="18"/>
  <c r="J319" i="18"/>
  <c r="C319" i="18"/>
  <c r="D319" i="18"/>
  <c r="B320" i="18"/>
  <c r="I318" i="17" l="1"/>
  <c r="I318" i="18"/>
  <c r="K320" i="1"/>
  <c r="J320" i="1"/>
  <c r="D320" i="1"/>
  <c r="C320" i="1"/>
  <c r="B321" i="1"/>
  <c r="H319" i="18"/>
  <c r="F319" i="18"/>
  <c r="K320" i="18"/>
  <c r="J320" i="18"/>
  <c r="B321" i="18"/>
  <c r="D320" i="18"/>
  <c r="C320" i="18"/>
  <c r="H319" i="1"/>
  <c r="F319" i="1"/>
  <c r="H319" i="17"/>
  <c r="F319" i="17"/>
  <c r="I318" i="1"/>
  <c r="K320" i="17"/>
  <c r="J320" i="17"/>
  <c r="B321" i="17"/>
  <c r="D320" i="17"/>
  <c r="C320" i="17"/>
  <c r="I319" i="18" l="1"/>
  <c r="I319" i="17"/>
  <c r="I319" i="1"/>
  <c r="H320" i="17"/>
  <c r="F320" i="17"/>
  <c r="I320" i="17" s="1"/>
  <c r="H320" i="18"/>
  <c r="F320" i="18"/>
  <c r="K321" i="18"/>
  <c r="J321" i="18"/>
  <c r="C321" i="18"/>
  <c r="B322" i="18"/>
  <c r="D321" i="18"/>
  <c r="K321" i="17"/>
  <c r="J321" i="17"/>
  <c r="B322" i="17"/>
  <c r="D321" i="17"/>
  <c r="C321" i="17"/>
  <c r="J321" i="1"/>
  <c r="K321" i="1"/>
  <c r="D321" i="1"/>
  <c r="C321" i="1"/>
  <c r="B322" i="1"/>
  <c r="H320" i="1"/>
  <c r="F320" i="1"/>
  <c r="I320" i="18" l="1"/>
  <c r="I320" i="1"/>
  <c r="K322" i="17"/>
  <c r="J322" i="17"/>
  <c r="C322" i="17"/>
  <c r="B323" i="17"/>
  <c r="D322" i="17"/>
  <c r="F321" i="18"/>
  <c r="H321" i="18"/>
  <c r="F321" i="1"/>
  <c r="H321" i="1"/>
  <c r="K322" i="18"/>
  <c r="J322" i="18"/>
  <c r="B323" i="18"/>
  <c r="D322" i="18"/>
  <c r="C322" i="18"/>
  <c r="K322" i="1"/>
  <c r="J322" i="1"/>
  <c r="D322" i="1"/>
  <c r="C322" i="1"/>
  <c r="B323" i="1"/>
  <c r="H321" i="17"/>
  <c r="F321" i="17"/>
  <c r="I321" i="17" l="1"/>
  <c r="I321" i="18"/>
  <c r="H322" i="17"/>
  <c r="F322" i="17"/>
  <c r="K323" i="18"/>
  <c r="J323" i="18"/>
  <c r="C323" i="18"/>
  <c r="B324" i="18"/>
  <c r="D323" i="18"/>
  <c r="K323" i="17"/>
  <c r="J323" i="17"/>
  <c r="B324" i="17"/>
  <c r="D323" i="17"/>
  <c r="C323" i="17"/>
  <c r="I321" i="1"/>
  <c r="J323" i="1"/>
  <c r="K323" i="1"/>
  <c r="D323" i="1"/>
  <c r="B324" i="1"/>
  <c r="C323" i="1"/>
  <c r="H322" i="1"/>
  <c r="F322" i="1"/>
  <c r="F322" i="18"/>
  <c r="H322" i="18"/>
  <c r="I322" i="17" l="1"/>
  <c r="I322" i="1"/>
  <c r="K324" i="17"/>
  <c r="J324" i="17"/>
  <c r="D324" i="17"/>
  <c r="C324" i="17"/>
  <c r="B325" i="17"/>
  <c r="H323" i="18"/>
  <c r="F323" i="18"/>
  <c r="K324" i="18"/>
  <c r="J324" i="18"/>
  <c r="B325" i="18"/>
  <c r="D324" i="18"/>
  <c r="C324" i="18"/>
  <c r="J324" i="1"/>
  <c r="K324" i="1"/>
  <c r="D324" i="1"/>
  <c r="C324" i="1"/>
  <c r="B325" i="1"/>
  <c r="I322" i="18"/>
  <c r="H323" i="1"/>
  <c r="F323" i="1"/>
  <c r="F323" i="17"/>
  <c r="H323" i="17"/>
  <c r="I323" i="1" l="1"/>
  <c r="I323" i="18"/>
  <c r="I323" i="17"/>
  <c r="H324" i="18"/>
  <c r="F324" i="18"/>
  <c r="J325" i="1"/>
  <c r="K325" i="1"/>
  <c r="B326" i="1"/>
  <c r="D325" i="1"/>
  <c r="C325" i="1"/>
  <c r="J325" i="17"/>
  <c r="K325" i="17"/>
  <c r="B326" i="17"/>
  <c r="D325" i="17"/>
  <c r="C325" i="17"/>
  <c r="K325" i="18"/>
  <c r="J325" i="18"/>
  <c r="C325" i="18"/>
  <c r="D325" i="18"/>
  <c r="B326" i="18"/>
  <c r="H324" i="17"/>
  <c r="F324" i="17"/>
  <c r="H324" i="1"/>
  <c r="F324" i="1"/>
  <c r="I324" i="18" l="1"/>
  <c r="K326" i="17"/>
  <c r="J326" i="17"/>
  <c r="D326" i="17"/>
  <c r="C326" i="17"/>
  <c r="B327" i="17"/>
  <c r="H325" i="17"/>
  <c r="F325" i="17"/>
  <c r="H325" i="18"/>
  <c r="F325" i="18"/>
  <c r="I324" i="1"/>
  <c r="I324" i="17"/>
  <c r="H325" i="1"/>
  <c r="F325" i="1"/>
  <c r="K326" i="18"/>
  <c r="J326" i="18"/>
  <c r="B327" i="18"/>
  <c r="C326" i="18"/>
  <c r="D326" i="18"/>
  <c r="J326" i="1"/>
  <c r="K326" i="1"/>
  <c r="D326" i="1"/>
  <c r="C326" i="1"/>
  <c r="B327" i="1"/>
  <c r="I325" i="18" l="1"/>
  <c r="J327" i="1"/>
  <c r="K327" i="1"/>
  <c r="D327" i="1"/>
  <c r="C327" i="1"/>
  <c r="B328" i="1"/>
  <c r="K327" i="17"/>
  <c r="J327" i="17"/>
  <c r="B328" i="17"/>
  <c r="C327" i="17"/>
  <c r="D327" i="17"/>
  <c r="J327" i="18"/>
  <c r="K327" i="18"/>
  <c r="C327" i="18"/>
  <c r="D327" i="18"/>
  <c r="B328" i="18"/>
  <c r="H326" i="1"/>
  <c r="F326" i="1"/>
  <c r="H326" i="18"/>
  <c r="F326" i="18"/>
  <c r="I325" i="17"/>
  <c r="F326" i="17"/>
  <c r="H326" i="17"/>
  <c r="I325" i="1"/>
  <c r="I326" i="18" l="1"/>
  <c r="I326" i="17"/>
  <c r="H327" i="17"/>
  <c r="F327" i="17"/>
  <c r="J328" i="17"/>
  <c r="K328" i="17"/>
  <c r="B329" i="17"/>
  <c r="D328" i="17"/>
  <c r="C328" i="17"/>
  <c r="K328" i="1"/>
  <c r="J328" i="1"/>
  <c r="D328" i="1"/>
  <c r="C328" i="1"/>
  <c r="B329" i="1"/>
  <c r="H327" i="1"/>
  <c r="F327" i="1"/>
  <c r="I327" i="1" s="1"/>
  <c r="I326" i="1"/>
  <c r="K328" i="18"/>
  <c r="J328" i="18"/>
  <c r="B329" i="18"/>
  <c r="D328" i="18"/>
  <c r="C328" i="18"/>
  <c r="H327" i="18"/>
  <c r="F327" i="18"/>
  <c r="I327" i="17" l="1"/>
  <c r="I327" i="18"/>
  <c r="F328" i="18"/>
  <c r="H328" i="18"/>
  <c r="K329" i="17"/>
  <c r="J329" i="17"/>
  <c r="B330" i="17"/>
  <c r="D329" i="17"/>
  <c r="C329" i="17"/>
  <c r="H328" i="17"/>
  <c r="F328" i="17"/>
  <c r="K329" i="1"/>
  <c r="J329" i="1"/>
  <c r="D329" i="1"/>
  <c r="C329" i="1"/>
  <c r="B330" i="1"/>
  <c r="H328" i="1"/>
  <c r="F328" i="1"/>
  <c r="K329" i="18"/>
  <c r="J329" i="18"/>
  <c r="C329" i="18"/>
  <c r="B330" i="18"/>
  <c r="D329" i="18"/>
  <c r="I328" i="17" l="1"/>
  <c r="I328" i="1"/>
  <c r="F329" i="1"/>
  <c r="H329" i="1"/>
  <c r="F329" i="17"/>
  <c r="H329" i="17"/>
  <c r="K330" i="17"/>
  <c r="J330" i="17"/>
  <c r="B331" i="17"/>
  <c r="C330" i="17"/>
  <c r="D330" i="17"/>
  <c r="H329" i="18"/>
  <c r="F329" i="18"/>
  <c r="J330" i="18"/>
  <c r="K330" i="18"/>
  <c r="B331" i="18"/>
  <c r="C330" i="18"/>
  <c r="D330" i="18"/>
  <c r="K330" i="1"/>
  <c r="J330" i="1"/>
  <c r="D330" i="1"/>
  <c r="C330" i="1"/>
  <c r="B331" i="1"/>
  <c r="I328" i="18"/>
  <c r="I329" i="18" l="1"/>
  <c r="F330" i="17"/>
  <c r="H330" i="17"/>
  <c r="K331" i="1"/>
  <c r="J331" i="1"/>
  <c r="D331" i="1"/>
  <c r="B332" i="1"/>
  <c r="C331" i="1"/>
  <c r="H330" i="1"/>
  <c r="F330" i="1"/>
  <c r="K331" i="17"/>
  <c r="J331" i="17"/>
  <c r="B332" i="17"/>
  <c r="D331" i="17"/>
  <c r="C331" i="17"/>
  <c r="H330" i="18"/>
  <c r="F330" i="18"/>
  <c r="I329" i="17"/>
  <c r="K331" i="18"/>
  <c r="J331" i="18"/>
  <c r="C331" i="18"/>
  <c r="B332" i="18"/>
  <c r="D331" i="18"/>
  <c r="I329" i="1"/>
  <c r="I330" i="18" l="1"/>
  <c r="I330" i="1"/>
  <c r="K332" i="17"/>
  <c r="J332" i="17"/>
  <c r="B333" i="17"/>
  <c r="D332" i="17"/>
  <c r="C332" i="17"/>
  <c r="H331" i="18"/>
  <c r="F331" i="18"/>
  <c r="K332" i="18"/>
  <c r="J332" i="18"/>
  <c r="B333" i="18"/>
  <c r="D332" i="18"/>
  <c r="C332" i="18"/>
  <c r="H331" i="1"/>
  <c r="F331" i="1"/>
  <c r="K332" i="1"/>
  <c r="J332" i="1"/>
  <c r="D332" i="1"/>
  <c r="C332" i="1"/>
  <c r="B333" i="1"/>
  <c r="F331" i="17"/>
  <c r="H331" i="17"/>
  <c r="I330" i="17"/>
  <c r="I331" i="18" l="1"/>
  <c r="I331" i="1"/>
  <c r="H332" i="18"/>
  <c r="F332" i="18"/>
  <c r="J333" i="1"/>
  <c r="K333" i="1"/>
  <c r="B334" i="1"/>
  <c r="D333" i="1"/>
  <c r="C333" i="1"/>
  <c r="K333" i="18"/>
  <c r="J333" i="18"/>
  <c r="C333" i="18"/>
  <c r="D333" i="18"/>
  <c r="B334" i="18"/>
  <c r="I331" i="17"/>
  <c r="H332" i="1"/>
  <c r="F332" i="1"/>
  <c r="F332" i="17"/>
  <c r="H332" i="17"/>
  <c r="K333" i="17"/>
  <c r="J333" i="17"/>
  <c r="B334" i="17"/>
  <c r="D333" i="17"/>
  <c r="C333" i="17"/>
  <c r="I332" i="1" l="1"/>
  <c r="I332" i="18"/>
  <c r="F333" i="18"/>
  <c r="H333" i="18"/>
  <c r="J334" i="18"/>
  <c r="K334" i="18"/>
  <c r="B335" i="18"/>
  <c r="D334" i="18"/>
  <c r="C334" i="18"/>
  <c r="I332" i="17"/>
  <c r="K334" i="17"/>
  <c r="J334" i="17"/>
  <c r="D334" i="17"/>
  <c r="C334" i="17"/>
  <c r="B335" i="17"/>
  <c r="H333" i="1"/>
  <c r="F333" i="1"/>
  <c r="K334" i="1"/>
  <c r="J334" i="1"/>
  <c r="D334" i="1"/>
  <c r="C334" i="1"/>
  <c r="B335" i="1"/>
  <c r="F333" i="17"/>
  <c r="H333" i="17"/>
  <c r="I333" i="1" l="1"/>
  <c r="I333" i="17"/>
  <c r="H334" i="17"/>
  <c r="F334" i="17"/>
  <c r="H334" i="18"/>
  <c r="F334" i="18"/>
  <c r="J335" i="1"/>
  <c r="K335" i="1"/>
  <c r="D335" i="1"/>
  <c r="C335" i="1"/>
  <c r="B336" i="1"/>
  <c r="H334" i="1"/>
  <c r="F334" i="1"/>
  <c r="K335" i="18"/>
  <c r="J335" i="18"/>
  <c r="C335" i="18"/>
  <c r="D335" i="18"/>
  <c r="B336" i="18"/>
  <c r="J335" i="17"/>
  <c r="K335" i="17"/>
  <c r="B336" i="17"/>
  <c r="D335" i="17"/>
  <c r="C335" i="17"/>
  <c r="I333" i="18"/>
  <c r="I334" i="17" l="1"/>
  <c r="I334" i="18"/>
  <c r="I334" i="1"/>
  <c r="J336" i="1"/>
  <c r="K336" i="1"/>
  <c r="D336" i="1"/>
  <c r="C336" i="1"/>
  <c r="B337" i="1"/>
  <c r="F335" i="17"/>
  <c r="H335" i="17"/>
  <c r="K336" i="17"/>
  <c r="J336" i="17"/>
  <c r="B337" i="17"/>
  <c r="C336" i="17"/>
  <c r="D336" i="17"/>
  <c r="H335" i="1"/>
  <c r="F335" i="1"/>
  <c r="J336" i="18"/>
  <c r="K336" i="18"/>
  <c r="B337" i="18"/>
  <c r="C336" i="18"/>
  <c r="D336" i="18"/>
  <c r="F335" i="18"/>
  <c r="H335" i="18"/>
  <c r="I335" i="1" l="1"/>
  <c r="H336" i="17"/>
  <c r="F336" i="17"/>
  <c r="I336" i="17" s="1"/>
  <c r="H336" i="18"/>
  <c r="F336" i="18"/>
  <c r="J337" i="1"/>
  <c r="K337" i="1"/>
  <c r="D337" i="1"/>
  <c r="C337" i="1"/>
  <c r="B338" i="1"/>
  <c r="K337" i="18"/>
  <c r="J337" i="18"/>
  <c r="C337" i="18"/>
  <c r="B338" i="18"/>
  <c r="D337" i="18"/>
  <c r="H336" i="1"/>
  <c r="F336" i="1"/>
  <c r="J337" i="17"/>
  <c r="K337" i="17"/>
  <c r="B338" i="17"/>
  <c r="D337" i="17"/>
  <c r="C337" i="17"/>
  <c r="I335" i="17"/>
  <c r="I335" i="18"/>
  <c r="I336" i="18" l="1"/>
  <c r="I336" i="1"/>
  <c r="J338" i="1"/>
  <c r="K338" i="1"/>
  <c r="D338" i="1"/>
  <c r="C338" i="1"/>
  <c r="B339" i="1"/>
  <c r="H337" i="1"/>
  <c r="F337" i="1"/>
  <c r="J338" i="17"/>
  <c r="K338" i="17"/>
  <c r="D338" i="17"/>
  <c r="C338" i="17"/>
  <c r="B339" i="17"/>
  <c r="F337" i="17"/>
  <c r="H337" i="17"/>
  <c r="H337" i="18"/>
  <c r="F337" i="18"/>
  <c r="K338" i="18"/>
  <c r="J338" i="18"/>
  <c r="B339" i="18"/>
  <c r="C338" i="18"/>
  <c r="D338" i="18"/>
  <c r="I337" i="1" l="1"/>
  <c r="I337" i="18"/>
  <c r="H338" i="17"/>
  <c r="F338" i="17"/>
  <c r="I338" i="17" s="1"/>
  <c r="K339" i="18"/>
  <c r="J339" i="18"/>
  <c r="C339" i="18"/>
  <c r="B340" i="18"/>
  <c r="D339" i="18"/>
  <c r="K339" i="17"/>
  <c r="J339" i="17"/>
  <c r="B340" i="17"/>
  <c r="D339" i="17"/>
  <c r="C339" i="17"/>
  <c r="J339" i="1"/>
  <c r="K339" i="1"/>
  <c r="B340" i="1"/>
  <c r="C339" i="1"/>
  <c r="D339" i="1"/>
  <c r="H338" i="18"/>
  <c r="F338" i="18"/>
  <c r="H338" i="1"/>
  <c r="F338" i="1"/>
  <c r="I337" i="17"/>
  <c r="I338" i="18" l="1"/>
  <c r="K340" i="17"/>
  <c r="J340" i="17"/>
  <c r="D340" i="17"/>
  <c r="C340" i="17"/>
  <c r="B341" i="17"/>
  <c r="H339" i="1"/>
  <c r="F339" i="1"/>
  <c r="F339" i="17"/>
  <c r="H339" i="17"/>
  <c r="K340" i="18"/>
  <c r="J340" i="18"/>
  <c r="B341" i="18"/>
  <c r="D340" i="18"/>
  <c r="C340" i="18"/>
  <c r="K340" i="1"/>
  <c r="J340" i="1"/>
  <c r="D340" i="1"/>
  <c r="C340" i="1"/>
  <c r="B341" i="1"/>
  <c r="I338" i="1"/>
  <c r="H339" i="18"/>
  <c r="F339" i="18"/>
  <c r="I339" i="1" l="1"/>
  <c r="I339" i="17"/>
  <c r="K341" i="18"/>
  <c r="J341" i="18"/>
  <c r="C341" i="18"/>
  <c r="D341" i="18"/>
  <c r="B342" i="18"/>
  <c r="H340" i="1"/>
  <c r="F340" i="1"/>
  <c r="J341" i="17"/>
  <c r="K341" i="17"/>
  <c r="B342" i="17"/>
  <c r="D341" i="17"/>
  <c r="C341" i="17"/>
  <c r="H340" i="17"/>
  <c r="F340" i="17"/>
  <c r="I339" i="18"/>
  <c r="K341" i="1"/>
  <c r="J341" i="1"/>
  <c r="C341" i="1"/>
  <c r="B342" i="1"/>
  <c r="D341" i="1"/>
  <c r="F340" i="18"/>
  <c r="H340" i="18"/>
  <c r="I340" i="1" l="1"/>
  <c r="I340" i="17"/>
  <c r="F341" i="17"/>
  <c r="H341" i="17"/>
  <c r="K342" i="1"/>
  <c r="J342" i="1"/>
  <c r="D342" i="1"/>
  <c r="C342" i="1"/>
  <c r="B343" i="1"/>
  <c r="K342" i="17"/>
  <c r="J342" i="17"/>
  <c r="B343" i="17"/>
  <c r="D342" i="17"/>
  <c r="C342" i="17"/>
  <c r="H341" i="1"/>
  <c r="F341" i="1"/>
  <c r="I340" i="18"/>
  <c r="J342" i="18"/>
  <c r="K342" i="18"/>
  <c r="B343" i="18"/>
  <c r="C342" i="18"/>
  <c r="D342" i="18"/>
  <c r="H341" i="18"/>
  <c r="F341" i="18"/>
  <c r="I341" i="1" l="1"/>
  <c r="H342" i="17"/>
  <c r="F342" i="17"/>
  <c r="K343" i="17"/>
  <c r="J343" i="17"/>
  <c r="B344" i="17"/>
  <c r="D343" i="17"/>
  <c r="C343" i="17"/>
  <c r="I341" i="18"/>
  <c r="H342" i="18"/>
  <c r="F342" i="18"/>
  <c r="H342" i="1"/>
  <c r="F342" i="1"/>
  <c r="K343" i="1"/>
  <c r="J343" i="1"/>
  <c r="D343" i="1"/>
  <c r="C343" i="1"/>
  <c r="B344" i="1"/>
  <c r="J343" i="18"/>
  <c r="K343" i="18"/>
  <c r="C343" i="18"/>
  <c r="D343" i="18"/>
  <c r="B344" i="18"/>
  <c r="I341" i="17"/>
  <c r="I342" i="17" l="1"/>
  <c r="I342" i="18"/>
  <c r="I342" i="1"/>
  <c r="K344" i="18"/>
  <c r="J344" i="18"/>
  <c r="B345" i="18"/>
  <c r="D344" i="18"/>
  <c r="C344" i="18"/>
  <c r="F343" i="18"/>
  <c r="H343" i="18"/>
  <c r="H343" i="1"/>
  <c r="F343" i="1"/>
  <c r="F343" i="17"/>
  <c r="H343" i="17"/>
  <c r="K344" i="1"/>
  <c r="J344" i="1"/>
  <c r="D344" i="1"/>
  <c r="C344" i="1"/>
  <c r="B345" i="1"/>
  <c r="K344" i="17"/>
  <c r="J344" i="17"/>
  <c r="B345" i="17"/>
  <c r="C344" i="17"/>
  <c r="D344" i="17"/>
  <c r="I343" i="1" l="1"/>
  <c r="I343" i="18"/>
  <c r="I343" i="17"/>
  <c r="K345" i="1"/>
  <c r="J345" i="1"/>
  <c r="B346" i="1"/>
  <c r="C345" i="1"/>
  <c r="D345" i="1"/>
  <c r="J345" i="18"/>
  <c r="K345" i="18"/>
  <c r="C345" i="18"/>
  <c r="B346" i="18"/>
  <c r="D345" i="18"/>
  <c r="H344" i="17"/>
  <c r="F344" i="17"/>
  <c r="K345" i="17"/>
  <c r="J345" i="17"/>
  <c r="B346" i="17"/>
  <c r="D345" i="17"/>
  <c r="C345" i="17"/>
  <c r="H344" i="1"/>
  <c r="F344" i="1"/>
  <c r="H344" i="18"/>
  <c r="F344" i="18"/>
  <c r="I344" i="18" l="1"/>
  <c r="H345" i="1"/>
  <c r="F345" i="1"/>
  <c r="I345" i="1" s="1"/>
  <c r="F345" i="18"/>
  <c r="H345" i="18"/>
  <c r="J346" i="18"/>
  <c r="K346" i="18"/>
  <c r="B347" i="18"/>
  <c r="D346" i="18"/>
  <c r="C346" i="18"/>
  <c r="I344" i="1"/>
  <c r="F345" i="17"/>
  <c r="H345" i="17"/>
  <c r="K346" i="1"/>
  <c r="J346" i="1"/>
  <c r="D346" i="1"/>
  <c r="C346" i="1"/>
  <c r="B347" i="1"/>
  <c r="K346" i="17"/>
  <c r="J346" i="17"/>
  <c r="D346" i="17"/>
  <c r="C346" i="17"/>
  <c r="B347" i="17"/>
  <c r="I344" i="17"/>
  <c r="I345" i="17" l="1"/>
  <c r="I345" i="18"/>
  <c r="H346" i="17"/>
  <c r="F346" i="17"/>
  <c r="I346" i="17" s="1"/>
  <c r="K347" i="18"/>
  <c r="J347" i="18"/>
  <c r="C347" i="18"/>
  <c r="B348" i="18"/>
  <c r="D347" i="18"/>
  <c r="K347" i="17"/>
  <c r="J347" i="17"/>
  <c r="B348" i="17"/>
  <c r="C347" i="17"/>
  <c r="D347" i="17"/>
  <c r="J347" i="1"/>
  <c r="K347" i="1"/>
  <c r="B348" i="1"/>
  <c r="C347" i="1"/>
  <c r="D347" i="1"/>
  <c r="H346" i="18"/>
  <c r="F346" i="18"/>
  <c r="H346" i="1"/>
  <c r="F346" i="1"/>
  <c r="I346" i="1" l="1"/>
  <c r="K348" i="17"/>
  <c r="J348" i="17"/>
  <c r="B349" i="17"/>
  <c r="D348" i="17"/>
  <c r="C348" i="17"/>
  <c r="K348" i="18"/>
  <c r="J348" i="18"/>
  <c r="B349" i="18"/>
  <c r="D348" i="18"/>
  <c r="C348" i="18"/>
  <c r="H347" i="1"/>
  <c r="F347" i="1"/>
  <c r="F347" i="17"/>
  <c r="H347" i="17"/>
  <c r="J348" i="1"/>
  <c r="K348" i="1"/>
  <c r="D348" i="1"/>
  <c r="C348" i="1"/>
  <c r="B349" i="1"/>
  <c r="F347" i="18"/>
  <c r="H347" i="18"/>
  <c r="I346" i="18"/>
  <c r="I347" i="1" l="1"/>
  <c r="I347" i="18"/>
  <c r="H348" i="17"/>
  <c r="F348" i="17"/>
  <c r="F348" i="18"/>
  <c r="H348" i="18"/>
  <c r="K349" i="18"/>
  <c r="J349" i="18"/>
  <c r="C349" i="18"/>
  <c r="D349" i="18"/>
  <c r="B350" i="18"/>
  <c r="J349" i="1"/>
  <c r="K349" i="1"/>
  <c r="D349" i="1"/>
  <c r="C349" i="1"/>
  <c r="B350" i="1"/>
  <c r="H348" i="1"/>
  <c r="F348" i="1"/>
  <c r="J349" i="17"/>
  <c r="K349" i="17"/>
  <c r="B350" i="17"/>
  <c r="C349" i="17"/>
  <c r="D349" i="17"/>
  <c r="I347" i="17"/>
  <c r="I348" i="17" l="1"/>
  <c r="F349" i="17"/>
  <c r="H349" i="17"/>
  <c r="K350" i="18"/>
  <c r="J350" i="18"/>
  <c r="B351" i="18"/>
  <c r="C350" i="18"/>
  <c r="D350" i="18"/>
  <c r="F349" i="18"/>
  <c r="H349" i="18"/>
  <c r="K350" i="17"/>
  <c r="J350" i="17"/>
  <c r="D350" i="17"/>
  <c r="C350" i="17"/>
  <c r="B351" i="17"/>
  <c r="I348" i="1"/>
  <c r="I348" i="18"/>
  <c r="J350" i="1"/>
  <c r="K350" i="1"/>
  <c r="D350" i="1"/>
  <c r="C350" i="1"/>
  <c r="B351" i="1"/>
  <c r="H349" i="1"/>
  <c r="F349" i="1"/>
  <c r="I349" i="1" l="1"/>
  <c r="I349" i="18"/>
  <c r="H350" i="17"/>
  <c r="F350" i="17"/>
  <c r="I350" i="17" s="1"/>
  <c r="J351" i="1"/>
  <c r="K351" i="1"/>
  <c r="B352" i="1"/>
  <c r="C351" i="1"/>
  <c r="D351" i="1"/>
  <c r="H350" i="18"/>
  <c r="F350" i="18"/>
  <c r="K351" i="18"/>
  <c r="J351" i="18"/>
  <c r="C351" i="18"/>
  <c r="D351" i="18"/>
  <c r="B352" i="18"/>
  <c r="H350" i="1"/>
  <c r="F350" i="1"/>
  <c r="K351" i="17"/>
  <c r="J351" i="17"/>
  <c r="B352" i="17"/>
  <c r="D351" i="17"/>
  <c r="C351" i="17"/>
  <c r="I349" i="17"/>
  <c r="I350" i="18" l="1"/>
  <c r="I350" i="1"/>
  <c r="F351" i="17"/>
  <c r="H351" i="17"/>
  <c r="K352" i="17"/>
  <c r="J352" i="17"/>
  <c r="D352" i="17"/>
  <c r="B353" i="17"/>
  <c r="C352" i="17"/>
  <c r="F351" i="1"/>
  <c r="H351" i="1"/>
  <c r="J352" i="18"/>
  <c r="K352" i="18"/>
  <c r="B353" i="18"/>
  <c r="D352" i="18"/>
  <c r="C352" i="18"/>
  <c r="K352" i="1"/>
  <c r="J352" i="1"/>
  <c r="D352" i="1"/>
  <c r="C352" i="1"/>
  <c r="B353" i="1"/>
  <c r="H351" i="18"/>
  <c r="F351" i="18"/>
  <c r="I351" i="18" l="1"/>
  <c r="H352" i="17"/>
  <c r="F352" i="17"/>
  <c r="K353" i="18"/>
  <c r="J353" i="18"/>
  <c r="C353" i="18"/>
  <c r="D353" i="18"/>
  <c r="B354" i="18"/>
  <c r="I351" i="1"/>
  <c r="K353" i="1"/>
  <c r="J353" i="1"/>
  <c r="C353" i="1"/>
  <c r="D353" i="1"/>
  <c r="B354" i="1"/>
  <c r="K353" i="17"/>
  <c r="J353" i="17"/>
  <c r="B354" i="17"/>
  <c r="D353" i="17"/>
  <c r="C353" i="17"/>
  <c r="H352" i="1"/>
  <c r="F352" i="1"/>
  <c r="F352" i="18"/>
  <c r="H352" i="18"/>
  <c r="I351" i="17"/>
  <c r="I352" i="1" l="1"/>
  <c r="I352" i="17"/>
  <c r="H353" i="1"/>
  <c r="F353" i="1"/>
  <c r="K354" i="18"/>
  <c r="J354" i="18"/>
  <c r="B355" i="18"/>
  <c r="D354" i="18"/>
  <c r="C354" i="18"/>
  <c r="H353" i="18"/>
  <c r="F353" i="18"/>
  <c r="F353" i="17"/>
  <c r="H353" i="17"/>
  <c r="I352" i="18"/>
  <c r="K354" i="17"/>
  <c r="J354" i="17"/>
  <c r="B355" i="17"/>
  <c r="D354" i="17"/>
  <c r="C354" i="17"/>
  <c r="K354" i="1"/>
  <c r="J354" i="1"/>
  <c r="D354" i="1"/>
  <c r="C354" i="1"/>
  <c r="B355" i="1"/>
  <c r="I353" i="18" l="1"/>
  <c r="I353" i="1"/>
  <c r="I353" i="17"/>
  <c r="K355" i="1"/>
  <c r="J355" i="1"/>
  <c r="D355" i="1"/>
  <c r="C355" i="1"/>
  <c r="B356" i="1"/>
  <c r="F354" i="18"/>
  <c r="H354" i="18"/>
  <c r="K355" i="18"/>
  <c r="J355" i="18"/>
  <c r="C355" i="18"/>
  <c r="B356" i="18"/>
  <c r="D355" i="18"/>
  <c r="H354" i="1"/>
  <c r="F354" i="1"/>
  <c r="H354" i="17"/>
  <c r="F354" i="17"/>
  <c r="K355" i="17"/>
  <c r="J355" i="17"/>
  <c r="B356" i="17"/>
  <c r="D355" i="17"/>
  <c r="C355" i="17"/>
  <c r="I354" i="1" l="1"/>
  <c r="H355" i="18"/>
  <c r="F355" i="18"/>
  <c r="K356" i="18"/>
  <c r="J356" i="18"/>
  <c r="B357" i="18"/>
  <c r="D356" i="18"/>
  <c r="C356" i="18"/>
  <c r="F355" i="17"/>
  <c r="H355" i="17"/>
  <c r="I354" i="18"/>
  <c r="K356" i="1"/>
  <c r="J356" i="1"/>
  <c r="D356" i="1"/>
  <c r="C356" i="1"/>
  <c r="B357" i="1"/>
  <c r="I354" i="17"/>
  <c r="K356" i="17"/>
  <c r="J356" i="17"/>
  <c r="B357" i="17"/>
  <c r="C356" i="17"/>
  <c r="D356" i="17"/>
  <c r="H355" i="1"/>
  <c r="F355" i="1"/>
  <c r="I355" i="18" l="1"/>
  <c r="I355" i="17"/>
  <c r="K357" i="17"/>
  <c r="J357" i="17"/>
  <c r="B358" i="17"/>
  <c r="D357" i="17"/>
  <c r="C357" i="17"/>
  <c r="H356" i="18"/>
  <c r="F356" i="18"/>
  <c r="I355" i="1"/>
  <c r="H356" i="17"/>
  <c r="F356" i="17"/>
  <c r="K357" i="18"/>
  <c r="J357" i="18"/>
  <c r="C357" i="18"/>
  <c r="D357" i="18"/>
  <c r="B358" i="18"/>
  <c r="K357" i="1"/>
  <c r="J357" i="1"/>
  <c r="B358" i="1"/>
  <c r="D357" i="1"/>
  <c r="C357" i="1"/>
  <c r="H356" i="1"/>
  <c r="F356" i="1"/>
  <c r="I356" i="17" l="1"/>
  <c r="I356" i="18"/>
  <c r="H357" i="1"/>
  <c r="F357" i="1"/>
  <c r="I357" i="1" s="1"/>
  <c r="F357" i="17"/>
  <c r="H357" i="17"/>
  <c r="J358" i="18"/>
  <c r="K358" i="18"/>
  <c r="B359" i="18"/>
  <c r="D358" i="18"/>
  <c r="C358" i="18"/>
  <c r="J358" i="17"/>
  <c r="K358" i="17"/>
  <c r="B359" i="17"/>
  <c r="D358" i="17"/>
  <c r="C358" i="17"/>
  <c r="K358" i="1"/>
  <c r="J358" i="1"/>
  <c r="D358" i="1"/>
  <c r="C358" i="1"/>
  <c r="B359" i="1"/>
  <c r="I356" i="1"/>
  <c r="F357" i="18"/>
  <c r="H357" i="18"/>
  <c r="I357" i="18" l="1"/>
  <c r="J359" i="17"/>
  <c r="K359" i="17"/>
  <c r="B360" i="17"/>
  <c r="D359" i="17"/>
  <c r="C359" i="17"/>
  <c r="K359" i="18"/>
  <c r="J359" i="18"/>
  <c r="C359" i="18"/>
  <c r="D359" i="18"/>
  <c r="B360" i="18"/>
  <c r="H358" i="1"/>
  <c r="F358" i="1"/>
  <c r="I357" i="17"/>
  <c r="H358" i="18"/>
  <c r="F358" i="18"/>
  <c r="J359" i="1"/>
  <c r="K359" i="1"/>
  <c r="C359" i="1"/>
  <c r="D359" i="1"/>
  <c r="B360" i="1"/>
  <c r="F358" i="17"/>
  <c r="H358" i="17"/>
  <c r="I358" i="1" l="1"/>
  <c r="I358" i="17"/>
  <c r="H359" i="1"/>
  <c r="F359" i="1"/>
  <c r="K360" i="18"/>
  <c r="J360" i="18"/>
  <c r="B361" i="18"/>
  <c r="D360" i="18"/>
  <c r="C360" i="18"/>
  <c r="H359" i="18"/>
  <c r="F359" i="18"/>
  <c r="J360" i="1"/>
  <c r="K360" i="1"/>
  <c r="D360" i="1"/>
  <c r="C360" i="1"/>
  <c r="B361" i="1"/>
  <c r="F359" i="17"/>
  <c r="H359" i="17"/>
  <c r="I358" i="18"/>
  <c r="K360" i="17"/>
  <c r="J360" i="17"/>
  <c r="D360" i="17"/>
  <c r="C360" i="17"/>
  <c r="B361" i="17"/>
  <c r="I359" i="18" l="1"/>
  <c r="I359" i="1"/>
  <c r="I359" i="17"/>
  <c r="H360" i="1"/>
  <c r="F360" i="1"/>
  <c r="K361" i="17"/>
  <c r="J361" i="17"/>
  <c r="B362" i="17"/>
  <c r="D361" i="17"/>
  <c r="C361" i="17"/>
  <c r="H360" i="17"/>
  <c r="F360" i="17"/>
  <c r="H360" i="18"/>
  <c r="F360" i="18"/>
  <c r="K361" i="18"/>
  <c r="J361" i="18"/>
  <c r="C361" i="18"/>
  <c r="D361" i="18"/>
  <c r="B362" i="18"/>
  <c r="J361" i="1"/>
  <c r="K361" i="1"/>
  <c r="D361" i="1"/>
  <c r="C361" i="1"/>
  <c r="B362" i="1"/>
  <c r="I360" i="1" l="1"/>
  <c r="I360" i="17"/>
  <c r="I360" i="18"/>
  <c r="H361" i="1"/>
  <c r="F361" i="1"/>
  <c r="F361" i="17"/>
  <c r="H361" i="17"/>
  <c r="H361" i="18"/>
  <c r="F361" i="18"/>
  <c r="J362" i="1"/>
  <c r="K362" i="1"/>
  <c r="D362" i="1"/>
  <c r="C362" i="1"/>
  <c r="B363" i="1"/>
  <c r="K362" i="17"/>
  <c r="J362" i="17"/>
  <c r="D362" i="17"/>
  <c r="C362" i="17"/>
  <c r="B363" i="17"/>
  <c r="K362" i="18"/>
  <c r="J362" i="18"/>
  <c r="B363" i="18"/>
  <c r="C362" i="18"/>
  <c r="D362" i="18"/>
  <c r="I361" i="18" l="1"/>
  <c r="I361" i="1"/>
  <c r="J363" i="1"/>
  <c r="K363" i="1"/>
  <c r="B364" i="1"/>
  <c r="C363" i="1"/>
  <c r="D363" i="1"/>
  <c r="F362" i="18"/>
  <c r="H362" i="18"/>
  <c r="H362" i="1"/>
  <c r="F362" i="1"/>
  <c r="K363" i="17"/>
  <c r="J363" i="17"/>
  <c r="B364" i="17"/>
  <c r="D363" i="17"/>
  <c r="C363" i="17"/>
  <c r="K363" i="18"/>
  <c r="J363" i="18"/>
  <c r="C363" i="18"/>
  <c r="B364" i="18"/>
  <c r="D363" i="18"/>
  <c r="I361" i="17"/>
  <c r="H362" i="17"/>
  <c r="F362" i="17"/>
  <c r="I362" i="1" l="1"/>
  <c r="I362" i="17"/>
  <c r="K364" i="18"/>
  <c r="J364" i="18"/>
  <c r="B365" i="18"/>
  <c r="C364" i="18"/>
  <c r="D364" i="18"/>
  <c r="K364" i="17"/>
  <c r="J364" i="17"/>
  <c r="D364" i="17"/>
  <c r="C364" i="17"/>
  <c r="B365" i="17"/>
  <c r="H363" i="1"/>
  <c r="F363" i="1"/>
  <c r="H363" i="18"/>
  <c r="F363" i="18"/>
  <c r="I362" i="18"/>
  <c r="K364" i="1"/>
  <c r="J364" i="1"/>
  <c r="D364" i="1"/>
  <c r="C364" i="1"/>
  <c r="B365" i="1"/>
  <c r="F363" i="17"/>
  <c r="H363" i="17"/>
  <c r="I363" i="18" l="1"/>
  <c r="I363" i="17"/>
  <c r="I363" i="1"/>
  <c r="J365" i="17"/>
  <c r="K365" i="17"/>
  <c r="B366" i="17"/>
  <c r="D365" i="17"/>
  <c r="C365" i="17"/>
  <c r="K365" i="18"/>
  <c r="J365" i="18"/>
  <c r="C365" i="18"/>
  <c r="D365" i="18"/>
  <c r="B366" i="18"/>
  <c r="K365" i="1"/>
  <c r="J365" i="1"/>
  <c r="B366" i="1"/>
  <c r="C365" i="1"/>
  <c r="D365" i="1"/>
  <c r="H364" i="1"/>
  <c r="F364" i="1"/>
  <c r="H364" i="17"/>
  <c r="F364" i="17"/>
  <c r="F364" i="18"/>
  <c r="H364" i="18"/>
  <c r="I364" i="1" l="1"/>
  <c r="J366" i="18"/>
  <c r="K366" i="18"/>
  <c r="B367" i="18"/>
  <c r="D366" i="18"/>
  <c r="C366" i="18"/>
  <c r="F365" i="17"/>
  <c r="H365" i="17"/>
  <c r="H365" i="18"/>
  <c r="F365" i="18"/>
  <c r="I364" i="18"/>
  <c r="I364" i="17"/>
  <c r="F365" i="1"/>
  <c r="H365" i="1"/>
  <c r="K366" i="17"/>
  <c r="J366" i="17"/>
  <c r="B367" i="17"/>
  <c r="D366" i="17"/>
  <c r="C366" i="17"/>
  <c r="K366" i="1"/>
  <c r="J366" i="1"/>
  <c r="D366" i="1"/>
  <c r="C366" i="1"/>
  <c r="B367" i="1"/>
  <c r="I365" i="1" l="1"/>
  <c r="I365" i="17"/>
  <c r="K367" i="1"/>
  <c r="J367" i="1"/>
  <c r="D367" i="1"/>
  <c r="C367" i="1"/>
  <c r="B368" i="1"/>
  <c r="H366" i="1"/>
  <c r="F366" i="1"/>
  <c r="H366" i="17"/>
  <c r="F366" i="17"/>
  <c r="I365" i="18"/>
  <c r="H366" i="18"/>
  <c r="F366" i="18"/>
  <c r="J367" i="17"/>
  <c r="K367" i="17"/>
  <c r="B368" i="17"/>
  <c r="D367" i="17"/>
  <c r="C367" i="17"/>
  <c r="K367" i="18"/>
  <c r="J367" i="18"/>
  <c r="C367" i="18"/>
  <c r="B368" i="18"/>
  <c r="D367" i="18"/>
  <c r="I366" i="18" l="1"/>
  <c r="I366" i="17"/>
  <c r="K368" i="18"/>
  <c r="J368" i="18"/>
  <c r="B369" i="18"/>
  <c r="D368" i="18"/>
  <c r="C368" i="18"/>
  <c r="K368" i="1"/>
  <c r="J368" i="1"/>
  <c r="D368" i="1"/>
  <c r="C368" i="1"/>
  <c r="B369" i="1"/>
  <c r="F367" i="17"/>
  <c r="H367" i="17"/>
  <c r="H367" i="1"/>
  <c r="F367" i="1"/>
  <c r="I366" i="1"/>
  <c r="H367" i="18"/>
  <c r="F367" i="18"/>
  <c r="K368" i="17"/>
  <c r="J368" i="17"/>
  <c r="B369" i="17"/>
  <c r="D368" i="17"/>
  <c r="C368" i="17"/>
  <c r="I367" i="18" l="1"/>
  <c r="I367" i="1"/>
  <c r="I367" i="17"/>
  <c r="H368" i="17"/>
  <c r="F368" i="17"/>
  <c r="K369" i="17"/>
  <c r="J369" i="17"/>
  <c r="B370" i="17"/>
  <c r="D369" i="17"/>
  <c r="C369" i="17"/>
  <c r="J369" i="1"/>
  <c r="K369" i="1"/>
  <c r="B370" i="1"/>
  <c r="D369" i="1"/>
  <c r="H369" i="1" s="1"/>
  <c r="C369" i="1"/>
  <c r="H368" i="1"/>
  <c r="F368" i="1"/>
  <c r="H368" i="18"/>
  <c r="F368" i="18"/>
  <c r="K369" i="18"/>
  <c r="J369" i="18"/>
  <c r="C369" i="18"/>
  <c r="D369" i="18"/>
  <c r="B370" i="18"/>
  <c r="I368" i="1" l="1"/>
  <c r="I368" i="17"/>
  <c r="I368" i="18"/>
  <c r="F369" i="17"/>
  <c r="H369" i="17"/>
  <c r="K370" i="17"/>
  <c r="J370" i="17"/>
  <c r="B371" i="17"/>
  <c r="D370" i="17"/>
  <c r="C370" i="17"/>
  <c r="K370" i="1"/>
  <c r="J370" i="1"/>
  <c r="D370" i="1"/>
  <c r="H370" i="1" s="1"/>
  <c r="C370" i="1"/>
  <c r="B371" i="1"/>
  <c r="F369" i="1"/>
  <c r="I369" i="1" s="1"/>
  <c r="K370" i="18"/>
  <c r="J370" i="18"/>
  <c r="B371" i="18"/>
  <c r="D370" i="18"/>
  <c r="C370" i="18"/>
  <c r="F369" i="18"/>
  <c r="H369" i="18"/>
  <c r="K371" i="17" l="1"/>
  <c r="J371" i="17"/>
  <c r="B372" i="17"/>
  <c r="D371" i="17"/>
  <c r="C371" i="17"/>
  <c r="J371" i="1"/>
  <c r="K371" i="1"/>
  <c r="D371" i="1"/>
  <c r="C371" i="1"/>
  <c r="B372" i="1"/>
  <c r="H370" i="17"/>
  <c r="F370" i="17"/>
  <c r="F370" i="1"/>
  <c r="I370" i="1" s="1"/>
  <c r="I369" i="18"/>
  <c r="H370" i="18"/>
  <c r="F370" i="18"/>
  <c r="K371" i="18"/>
  <c r="J371" i="18"/>
  <c r="C371" i="18"/>
  <c r="B372" i="18"/>
  <c r="D371" i="18"/>
  <c r="I369" i="17"/>
  <c r="I370" i="18" l="1"/>
  <c r="I370" i="17"/>
  <c r="J372" i="1"/>
  <c r="K372" i="1"/>
  <c r="D372" i="1"/>
  <c r="C372" i="1"/>
  <c r="B373" i="1"/>
  <c r="H371" i="1"/>
  <c r="F371" i="1"/>
  <c r="H371" i="18"/>
  <c r="F371" i="18"/>
  <c r="K372" i="18"/>
  <c r="J372" i="18"/>
  <c r="B373" i="18"/>
  <c r="C372" i="18"/>
  <c r="D372" i="18"/>
  <c r="F371" i="17"/>
  <c r="H371" i="17"/>
  <c r="K372" i="17"/>
  <c r="J372" i="17"/>
  <c r="D372" i="17"/>
  <c r="C372" i="17"/>
  <c r="B373" i="17"/>
  <c r="I371" i="1" l="1"/>
  <c r="I371" i="18"/>
  <c r="J373" i="17"/>
  <c r="K373" i="17"/>
  <c r="B374" i="17"/>
  <c r="C373" i="17"/>
  <c r="D373" i="17"/>
  <c r="K373" i="18"/>
  <c r="J373" i="18"/>
  <c r="C373" i="18"/>
  <c r="B374" i="18"/>
  <c r="D373" i="18"/>
  <c r="H372" i="17"/>
  <c r="F372" i="17"/>
  <c r="J373" i="1"/>
  <c r="K373" i="1"/>
  <c r="D373" i="1"/>
  <c r="C373" i="1"/>
  <c r="B374" i="1"/>
  <c r="H372" i="1"/>
  <c r="F372" i="1"/>
  <c r="I371" i="17"/>
  <c r="H372" i="18"/>
  <c r="F372" i="18"/>
  <c r="I372" i="18" l="1"/>
  <c r="H373" i="18"/>
  <c r="F373" i="18"/>
  <c r="J374" i="1"/>
  <c r="K374" i="1"/>
  <c r="D374" i="1"/>
  <c r="C374" i="1"/>
  <c r="L17" i="13"/>
  <c r="L17" i="10"/>
  <c r="K18" i="10"/>
  <c r="W18" i="10"/>
  <c r="W18" i="13"/>
  <c r="L20" i="10"/>
  <c r="W17" i="13"/>
  <c r="L19" i="13"/>
  <c r="K19" i="10"/>
  <c r="AJ18" i="10"/>
  <c r="K21" i="10"/>
  <c r="X17" i="13"/>
  <c r="W17" i="10"/>
  <c r="AJ17" i="13"/>
  <c r="K19" i="13"/>
  <c r="L19" i="10"/>
  <c r="X18" i="10"/>
  <c r="X17" i="10"/>
  <c r="AJ17" i="10"/>
  <c r="X18" i="13"/>
  <c r="X19" i="10"/>
  <c r="W19" i="10"/>
  <c r="K20" i="13"/>
  <c r="X19" i="13"/>
  <c r="L21" i="10"/>
  <c r="L21" i="13"/>
  <c r="AI17" i="13"/>
  <c r="K28" i="13"/>
  <c r="AI17" i="10"/>
  <c r="K21" i="13"/>
  <c r="K20" i="10"/>
  <c r="L28" i="13"/>
  <c r="L27" i="13"/>
  <c r="W19" i="13"/>
  <c r="K27" i="13"/>
  <c r="X27" i="13"/>
  <c r="K22" i="13"/>
  <c r="M22" i="13" s="1"/>
  <c r="K28" i="10"/>
  <c r="L20" i="13"/>
  <c r="L22" i="10"/>
  <c r="AI18" i="10"/>
  <c r="K29" i="10"/>
  <c r="K22" i="10"/>
  <c r="M22" i="10" s="1"/>
  <c r="W27" i="10"/>
  <c r="W27" i="13"/>
  <c r="AJ28" i="13"/>
  <c r="L29" i="10"/>
  <c r="AJ18" i="13"/>
  <c r="X28" i="13"/>
  <c r="L22" i="13"/>
  <c r="K27" i="10"/>
  <c r="AI27" i="13"/>
  <c r="W20" i="13"/>
  <c r="K29" i="13"/>
  <c r="L28" i="10"/>
  <c r="W28" i="13"/>
  <c r="L27" i="10"/>
  <c r="X20" i="10"/>
  <c r="X22" i="10"/>
  <c r="W30" i="13"/>
  <c r="L30" i="13"/>
  <c r="AI19" i="10"/>
  <c r="AJ27" i="13"/>
  <c r="AI28" i="13"/>
  <c r="L29" i="13"/>
  <c r="X27" i="10"/>
  <c r="AJ19" i="10"/>
  <c r="AI29" i="13"/>
  <c r="X30" i="13"/>
  <c r="K37" i="13"/>
  <c r="W29" i="13"/>
  <c r="X28" i="10"/>
  <c r="W20" i="10"/>
  <c r="AJ29" i="13"/>
  <c r="W31" i="10"/>
  <c r="K30" i="13"/>
  <c r="W32" i="13"/>
  <c r="AJ19" i="13"/>
  <c r="AJ20" i="10"/>
  <c r="X29" i="13"/>
  <c r="W28" i="10"/>
  <c r="W21" i="10"/>
  <c r="L32" i="10"/>
  <c r="L31" i="10"/>
  <c r="X29" i="10"/>
  <c r="L30" i="10"/>
  <c r="W37" i="13"/>
  <c r="W22" i="10"/>
  <c r="Y22" i="10" s="1"/>
  <c r="AI27" i="10"/>
  <c r="AI20" i="10"/>
  <c r="X37" i="13"/>
  <c r="K30" i="10"/>
  <c r="X14" i="10"/>
  <c r="T14" i="10" s="1"/>
  <c r="X21" i="10"/>
  <c r="AJ27" i="10"/>
  <c r="L37" i="13"/>
  <c r="K37" i="10"/>
  <c r="W21" i="13"/>
  <c r="W31" i="13"/>
  <c r="X30" i="10"/>
  <c r="X20" i="13"/>
  <c r="X21" i="13"/>
  <c r="K31" i="10"/>
  <c r="W22" i="13"/>
  <c r="Y22" i="13" s="1"/>
  <c r="AJ20" i="13"/>
  <c r="AJ21" i="10"/>
  <c r="W29" i="10"/>
  <c r="AJ28" i="10"/>
  <c r="X32" i="13"/>
  <c r="X22" i="13"/>
  <c r="L37" i="10"/>
  <c r="AJ30" i="13"/>
  <c r="AI19" i="13"/>
  <c r="AI30" i="13"/>
  <c r="AI18" i="13"/>
  <c r="K32" i="10"/>
  <c r="M32" i="10" s="1"/>
  <c r="AJ22" i="10"/>
  <c r="K38" i="10"/>
  <c r="AJ37" i="13"/>
  <c r="W38" i="13"/>
  <c r="X31" i="13"/>
  <c r="X32" i="10"/>
  <c r="W30" i="10"/>
  <c r="X14" i="13"/>
  <c r="T14" i="13" s="1"/>
  <c r="L24" i="10"/>
  <c r="H24" i="10" s="1"/>
  <c r="AJ38" i="13"/>
  <c r="W32" i="10"/>
  <c r="L38" i="10"/>
  <c r="X38" i="10"/>
  <c r="AI28" i="10"/>
  <c r="AI22" i="10"/>
  <c r="X37" i="10"/>
  <c r="AI37" i="13"/>
  <c r="AI20" i="13"/>
  <c r="AI21" i="10"/>
  <c r="AJ31" i="13"/>
  <c r="X31" i="10"/>
  <c r="X38" i="13"/>
  <c r="AI32" i="13"/>
  <c r="AK32" i="13" s="1"/>
  <c r="AI31" i="13"/>
  <c r="W37" i="10"/>
  <c r="AJ14" i="10"/>
  <c r="AF14" i="10" s="1"/>
  <c r="L31" i="13"/>
  <c r="W39" i="10"/>
  <c r="AI21" i="13"/>
  <c r="W38" i="10"/>
  <c r="X39" i="10"/>
  <c r="K47" i="13"/>
  <c r="L32" i="13"/>
  <c r="L24" i="13"/>
  <c r="H24" i="13" s="1"/>
  <c r="L48" i="13"/>
  <c r="K31" i="13"/>
  <c r="AI30" i="10"/>
  <c r="X49" i="13"/>
  <c r="AJ14" i="13"/>
  <c r="AF14" i="13" s="1"/>
  <c r="AJ39" i="13"/>
  <c r="AJ32" i="13"/>
  <c r="AJ37" i="10"/>
  <c r="AJ24" i="13"/>
  <c r="AF24" i="13" s="1"/>
  <c r="AI39" i="13"/>
  <c r="L39" i="10"/>
  <c r="AJ40" i="10"/>
  <c r="AI38" i="13"/>
  <c r="AJ21" i="13"/>
  <c r="AI37" i="10"/>
  <c r="W42" i="10"/>
  <c r="W40" i="10"/>
  <c r="AI39" i="10"/>
  <c r="AJ39" i="10"/>
  <c r="AI22" i="13"/>
  <c r="W47" i="13"/>
  <c r="X40" i="10"/>
  <c r="X47" i="13"/>
  <c r="K32" i="13"/>
  <c r="M32" i="13" s="1"/>
  <c r="L48" i="10"/>
  <c r="L47" i="13"/>
  <c r="W48" i="10"/>
  <c r="W47" i="10"/>
  <c r="K48" i="13"/>
  <c r="X47" i="10"/>
  <c r="AJ38" i="10"/>
  <c r="AI38" i="10"/>
  <c r="AJ22" i="13"/>
  <c r="K48" i="10"/>
  <c r="X48" i="13"/>
  <c r="L38" i="13"/>
  <c r="K47" i="10"/>
  <c r="X41" i="10"/>
  <c r="AI29" i="10"/>
  <c r="W41" i="10"/>
  <c r="AI48" i="10"/>
  <c r="AJ29" i="10"/>
  <c r="AI47" i="13"/>
  <c r="K39" i="13"/>
  <c r="X42" i="10"/>
  <c r="K38" i="13"/>
  <c r="X48" i="10"/>
  <c r="AJ40" i="13"/>
  <c r="AI40" i="10"/>
  <c r="X39" i="13"/>
  <c r="X34" i="10"/>
  <c r="T34" i="10" s="1"/>
  <c r="W39" i="13"/>
  <c r="L47" i="10"/>
  <c r="AJ47" i="13"/>
  <c r="W49" i="13"/>
  <c r="L39" i="13"/>
  <c r="K40" i="13"/>
  <c r="AI47" i="10"/>
  <c r="W48" i="13"/>
  <c r="W50" i="13"/>
  <c r="K41" i="13"/>
  <c r="AJ34" i="13"/>
  <c r="AF34" i="13" s="1"/>
  <c r="AJ47" i="10"/>
  <c r="AJ31" i="10"/>
  <c r="W40" i="13"/>
  <c r="X50" i="13"/>
  <c r="AI32" i="10"/>
  <c r="AK32" i="10" s="1"/>
  <c r="L49" i="10"/>
  <c r="AJ30" i="10"/>
  <c r="AI48" i="13"/>
  <c r="X40" i="13"/>
  <c r="AJ48" i="13"/>
  <c r="AJ48" i="10"/>
  <c r="AI40" i="13"/>
  <c r="AI31" i="10"/>
  <c r="L34" i="13"/>
  <c r="H34" i="13" s="1"/>
  <c r="L40" i="13"/>
  <c r="K49" i="10"/>
  <c r="K39" i="10"/>
  <c r="X49" i="10"/>
  <c r="L41" i="13"/>
  <c r="L40" i="10"/>
  <c r="AJ41" i="13"/>
  <c r="AJ24" i="10"/>
  <c r="AF24" i="10" s="1"/>
  <c r="AJ32" i="10"/>
  <c r="AJ51" i="13"/>
  <c r="K42" i="13"/>
  <c r="M42" i="13" s="1"/>
  <c r="AJ49" i="13"/>
  <c r="AJ50" i="13"/>
  <c r="L42" i="10"/>
  <c r="L42" i="13"/>
  <c r="K41" i="10"/>
  <c r="AI50" i="10"/>
  <c r="X41" i="13"/>
  <c r="AJ41" i="10"/>
  <c r="W49" i="10"/>
  <c r="AJ42" i="13"/>
  <c r="AI42" i="10"/>
  <c r="AK42" i="10" s="1"/>
  <c r="AI49" i="13"/>
  <c r="K40" i="10"/>
  <c r="K50" i="10"/>
  <c r="X34" i="13"/>
  <c r="T34" i="13" s="1"/>
  <c r="W42" i="13"/>
  <c r="AI41" i="13"/>
  <c r="L41" i="10"/>
  <c r="L50" i="10"/>
  <c r="L34" i="10"/>
  <c r="H34" i="10" s="1"/>
  <c r="K42" i="10"/>
  <c r="M42" i="10" s="1"/>
  <c r="AI49" i="10"/>
  <c r="W41" i="13"/>
  <c r="X42" i="13"/>
  <c r="AI41" i="10"/>
  <c r="AI51" i="13"/>
  <c r="X44" i="13"/>
  <c r="T44" i="13" s="1"/>
  <c r="L49" i="13"/>
  <c r="K51" i="10"/>
  <c r="AI42" i="13"/>
  <c r="AK42" i="13" s="1"/>
  <c r="K50" i="13"/>
  <c r="K51" i="13"/>
  <c r="AJ34" i="10"/>
  <c r="AF34" i="10" s="1"/>
  <c r="L52" i="10"/>
  <c r="AJ42" i="10"/>
  <c r="L50" i="13"/>
  <c r="X50" i="10"/>
  <c r="K49" i="13"/>
  <c r="W50" i="10"/>
  <c r="L51" i="10"/>
  <c r="AI50" i="13"/>
  <c r="W52" i="10"/>
  <c r="Y52" i="10" s="1"/>
  <c r="X44" i="10"/>
  <c r="T44" i="10" s="1"/>
  <c r="AJ49" i="10"/>
  <c r="X52" i="10"/>
  <c r="AJ44" i="13"/>
  <c r="AF44" i="13" s="1"/>
  <c r="X52" i="13"/>
  <c r="AI52" i="13"/>
  <c r="AJ52" i="13"/>
  <c r="K52" i="13"/>
  <c r="M52" i="13" s="1"/>
  <c r="L44" i="10"/>
  <c r="H44" i="10" s="1"/>
  <c r="AJ50" i="10"/>
  <c r="X51" i="10"/>
  <c r="W51" i="13"/>
  <c r="L51" i="13"/>
  <c r="L44" i="13"/>
  <c r="H44" i="13" s="1"/>
  <c r="L52" i="13"/>
  <c r="W51" i="10"/>
  <c r="X51" i="13"/>
  <c r="W52" i="13"/>
  <c r="Y52" i="13" s="1"/>
  <c r="K52" i="10"/>
  <c r="M52" i="10" s="1"/>
  <c r="AI51" i="10"/>
  <c r="AJ44" i="10"/>
  <c r="AF44" i="10" s="1"/>
  <c r="AJ51" i="10"/>
  <c r="AJ52" i="10"/>
  <c r="AI52" i="10"/>
  <c r="F373" i="17"/>
  <c r="H373" i="17"/>
  <c r="I372" i="17"/>
  <c r="K374" i="18"/>
  <c r="J374" i="18"/>
  <c r="D374" i="18"/>
  <c r="C374" i="18"/>
  <c r="L17" i="19"/>
  <c r="L17" i="20"/>
  <c r="K17" i="19"/>
  <c r="X18" i="19"/>
  <c r="L18" i="20"/>
  <c r="AJ18" i="19"/>
  <c r="K17" i="20"/>
  <c r="K19" i="19"/>
  <c r="L19" i="19"/>
  <c r="W18" i="19"/>
  <c r="AI17" i="19"/>
  <c r="X17" i="19"/>
  <c r="K28" i="19"/>
  <c r="AJ17" i="19"/>
  <c r="W17" i="19"/>
  <c r="K20" i="19"/>
  <c r="L20" i="19"/>
  <c r="AI18" i="19"/>
  <c r="AK18" i="19" s="1"/>
  <c r="W28" i="19"/>
  <c r="W17" i="20"/>
  <c r="K21" i="19"/>
  <c r="L28" i="19"/>
  <c r="AJ17" i="20"/>
  <c r="W19" i="19"/>
  <c r="X17" i="20"/>
  <c r="K27" i="19"/>
  <c r="W18" i="20"/>
  <c r="L27" i="19"/>
  <c r="L21" i="19"/>
  <c r="AJ19" i="19"/>
  <c r="W27" i="19"/>
  <c r="X27" i="19"/>
  <c r="AI19" i="19"/>
  <c r="AI18" i="20"/>
  <c r="AJ18" i="20"/>
  <c r="AI17" i="20"/>
  <c r="L27" i="20"/>
  <c r="AJ19" i="20"/>
  <c r="AI19" i="20"/>
  <c r="AJ27" i="19"/>
  <c r="X19" i="19"/>
  <c r="AI27" i="19"/>
  <c r="X29" i="19"/>
  <c r="X28" i="19"/>
  <c r="X27" i="20"/>
  <c r="X28" i="20"/>
  <c r="AJ31" i="19"/>
  <c r="K20" i="20"/>
  <c r="W29" i="19"/>
  <c r="L29" i="19"/>
  <c r="W22" i="19"/>
  <c r="X30" i="19"/>
  <c r="AI20" i="20"/>
  <c r="L37" i="19"/>
  <c r="X21" i="19"/>
  <c r="L28" i="20"/>
  <c r="W20" i="19"/>
  <c r="L38" i="19"/>
  <c r="L22" i="19"/>
  <c r="AJ20" i="20"/>
  <c r="X20" i="19"/>
  <c r="K27" i="20"/>
  <c r="AJ28" i="19"/>
  <c r="W29" i="20"/>
  <c r="X14" i="19"/>
  <c r="T14" i="19" s="1"/>
  <c r="AI20" i="19"/>
  <c r="AK20" i="19" s="1"/>
  <c r="W21" i="19"/>
  <c r="Y21" i="19" s="1"/>
  <c r="K37" i="19"/>
  <c r="X18" i="20"/>
  <c r="AI28" i="19"/>
  <c r="AJ21" i="20"/>
  <c r="AI29" i="19"/>
  <c r="K22" i="19"/>
  <c r="M22" i="19" s="1"/>
  <c r="K38" i="19"/>
  <c r="AJ21" i="19"/>
  <c r="X22" i="19"/>
  <c r="W28" i="20"/>
  <c r="W27" i="20"/>
  <c r="X19" i="20"/>
  <c r="AJ29" i="19"/>
  <c r="K29" i="19"/>
  <c r="AJ20" i="19"/>
  <c r="L20" i="20"/>
  <c r="K30" i="19"/>
  <c r="AI27" i="20"/>
  <c r="AI22" i="20"/>
  <c r="AK22" i="20" s="1"/>
  <c r="L39" i="19"/>
  <c r="K39" i="19"/>
  <c r="M39" i="19" s="1"/>
  <c r="AJ14" i="20"/>
  <c r="L30" i="19"/>
  <c r="AI21" i="19"/>
  <c r="AK21" i="19" s="1"/>
  <c r="AI37" i="19"/>
  <c r="AI30" i="19"/>
  <c r="AJ27" i="20"/>
  <c r="AI31" i="19"/>
  <c r="AK31" i="19" s="1"/>
  <c r="W30" i="19"/>
  <c r="X37" i="19"/>
  <c r="K22" i="20"/>
  <c r="M22" i="20" s="1"/>
  <c r="W37" i="19"/>
  <c r="L37" i="20"/>
  <c r="X29" i="20"/>
  <c r="AJ22" i="20"/>
  <c r="AJ14" i="19"/>
  <c r="AF14" i="19" s="1"/>
  <c r="AI21" i="20"/>
  <c r="AJ30" i="19"/>
  <c r="L21" i="20"/>
  <c r="AJ32" i="19"/>
  <c r="K28" i="20"/>
  <c r="W37" i="20"/>
  <c r="W20" i="20"/>
  <c r="AI28" i="20"/>
  <c r="K37" i="20"/>
  <c r="K21" i="20"/>
  <c r="W19" i="20"/>
  <c r="W22" i="20"/>
  <c r="X37" i="20"/>
  <c r="X20" i="20"/>
  <c r="X38" i="20"/>
  <c r="W38" i="19"/>
  <c r="AJ24" i="19"/>
  <c r="AF24" i="19" s="1"/>
  <c r="AI37" i="20"/>
  <c r="AI22" i="19"/>
  <c r="AK22" i="19" s="1"/>
  <c r="W38" i="20"/>
  <c r="X38" i="19"/>
  <c r="AJ28" i="20"/>
  <c r="K40" i="19"/>
  <c r="L38" i="20"/>
  <c r="AJ22" i="19"/>
  <c r="X21" i="20"/>
  <c r="L22" i="20"/>
  <c r="AJ37" i="19"/>
  <c r="AJ37" i="20"/>
  <c r="X30" i="20"/>
  <c r="AI32" i="19"/>
  <c r="AK32" i="19" s="1"/>
  <c r="X22" i="20"/>
  <c r="X39" i="20"/>
  <c r="K29" i="20"/>
  <c r="L32" i="19"/>
  <c r="L29" i="20"/>
  <c r="K31" i="19"/>
  <c r="W39" i="20"/>
  <c r="X40" i="20"/>
  <c r="W40" i="20"/>
  <c r="X14" i="20"/>
  <c r="W21" i="20"/>
  <c r="L31" i="19"/>
  <c r="X39" i="19"/>
  <c r="AI38" i="19"/>
  <c r="AK38" i="19" s="1"/>
  <c r="L24" i="19"/>
  <c r="H24" i="19" s="1"/>
  <c r="W39" i="19"/>
  <c r="Y39" i="19" s="1"/>
  <c r="X31" i="19"/>
  <c r="L48" i="19"/>
  <c r="K31" i="20"/>
  <c r="AJ38" i="19"/>
  <c r="K32" i="19"/>
  <c r="M32" i="19" s="1"/>
  <c r="K38" i="20"/>
  <c r="L31" i="20"/>
  <c r="W48" i="19"/>
  <c r="X41" i="20"/>
  <c r="AI39" i="19"/>
  <c r="K47" i="19"/>
  <c r="L47" i="19"/>
  <c r="W41" i="20"/>
  <c r="L30" i="20"/>
  <c r="AI38" i="20"/>
  <c r="X48" i="20"/>
  <c r="K48" i="20"/>
  <c r="K47" i="20"/>
  <c r="K48" i="19"/>
  <c r="W31" i="19"/>
  <c r="L47" i="20"/>
  <c r="AJ39" i="19"/>
  <c r="K30" i="20"/>
  <c r="AI47" i="19"/>
  <c r="L48" i="20"/>
  <c r="X48" i="19"/>
  <c r="X42" i="20"/>
  <c r="X47" i="19"/>
  <c r="W47" i="20"/>
  <c r="AJ38" i="20"/>
  <c r="AJ40" i="19"/>
  <c r="AI40" i="19"/>
  <c r="AJ47" i="19"/>
  <c r="K40" i="20"/>
  <c r="AJ48" i="19"/>
  <c r="K49" i="19"/>
  <c r="AJ32" i="20"/>
  <c r="X24" i="20"/>
  <c r="T24" i="20" s="1"/>
  <c r="AJ49" i="19"/>
  <c r="L40" i="19"/>
  <c r="L41" i="19"/>
  <c r="W48" i="20"/>
  <c r="AJ29" i="20"/>
  <c r="W32" i="19"/>
  <c r="Y32" i="19" s="1"/>
  <c r="X24" i="19"/>
  <c r="T24" i="19" s="1"/>
  <c r="X47" i="20"/>
  <c r="W47" i="19"/>
  <c r="K39" i="20"/>
  <c r="L34" i="19"/>
  <c r="H34" i="19" s="1"/>
  <c r="W49" i="19"/>
  <c r="AI29" i="20"/>
  <c r="K32" i="20"/>
  <c r="M32" i="20" s="1"/>
  <c r="X32" i="19"/>
  <c r="AJ39" i="20"/>
  <c r="AI47" i="20"/>
  <c r="K42" i="20"/>
  <c r="L42" i="19"/>
  <c r="X49" i="19"/>
  <c r="K41" i="19"/>
  <c r="K49" i="20"/>
  <c r="L49" i="20"/>
  <c r="W42" i="20"/>
  <c r="Y42" i="20" s="1"/>
  <c r="AJ47" i="20"/>
  <c r="X32" i="20"/>
  <c r="X41" i="19"/>
  <c r="X31" i="20"/>
  <c r="X40" i="19"/>
  <c r="AJ42" i="19"/>
  <c r="K41" i="20"/>
  <c r="AI48" i="19"/>
  <c r="AI49" i="20"/>
  <c r="L40" i="20"/>
  <c r="X34" i="19"/>
  <c r="T34" i="19" s="1"/>
  <c r="L24" i="20"/>
  <c r="H24" i="20" s="1"/>
  <c r="AJ30" i="20"/>
  <c r="W41" i="19"/>
  <c r="W31" i="20"/>
  <c r="W32" i="20"/>
  <c r="Y32" i="20" s="1"/>
  <c r="L39" i="20"/>
  <c r="AJ24" i="20"/>
  <c r="AF24" i="20" s="1"/>
  <c r="AJ48" i="20"/>
  <c r="AI48" i="20"/>
  <c r="AI31" i="20"/>
  <c r="X50" i="20"/>
  <c r="AI30" i="20"/>
  <c r="AI49" i="19"/>
  <c r="AK49" i="19" s="1"/>
  <c r="W30" i="20"/>
  <c r="L50" i="20"/>
  <c r="AI42" i="19"/>
  <c r="AK42" i="19" s="1"/>
  <c r="AJ50" i="20"/>
  <c r="AJ41" i="19"/>
  <c r="AJ49" i="20"/>
  <c r="K50" i="20"/>
  <c r="W49" i="20"/>
  <c r="W50" i="20"/>
  <c r="X42" i="19"/>
  <c r="W50" i="19"/>
  <c r="Y50" i="19" s="1"/>
  <c r="K42" i="19"/>
  <c r="X50" i="19"/>
  <c r="W40" i="19"/>
  <c r="X49" i="20"/>
  <c r="X34" i="20"/>
  <c r="T34" i="20" s="1"/>
  <c r="L42" i="20"/>
  <c r="AJ40" i="20"/>
  <c r="L34" i="20"/>
  <c r="H34" i="20" s="1"/>
  <c r="AI32" i="20"/>
  <c r="AK32" i="20" s="1"/>
  <c r="AI41" i="19"/>
  <c r="AI50" i="20"/>
  <c r="AK50" i="20" s="1"/>
  <c r="X51" i="19"/>
  <c r="AI39" i="20"/>
  <c r="X52" i="19"/>
  <c r="AI51" i="20"/>
  <c r="AK51" i="20" s="1"/>
  <c r="X44" i="19"/>
  <c r="T44" i="19" s="1"/>
  <c r="AJ31" i="20"/>
  <c r="L41" i="20"/>
  <c r="L44" i="20"/>
  <c r="H44" i="20" s="1"/>
  <c r="X51" i="20"/>
  <c r="AI50" i="19"/>
  <c r="W51" i="19"/>
  <c r="L32" i="20"/>
  <c r="W52" i="19"/>
  <c r="Y52" i="19" s="1"/>
  <c r="AI41" i="20"/>
  <c r="AJ34" i="19"/>
  <c r="AF34" i="19" s="1"/>
  <c r="K51" i="20"/>
  <c r="AJ51" i="19"/>
  <c r="W51" i="20"/>
  <c r="AJ42" i="20"/>
  <c r="L49" i="19"/>
  <c r="AJ41" i="20"/>
  <c r="AJ52" i="19"/>
  <c r="AJ50" i="19"/>
  <c r="L52" i="20"/>
  <c r="K50" i="19"/>
  <c r="W42" i="19"/>
  <c r="Y42" i="19" s="1"/>
  <c r="AJ51" i="20"/>
  <c r="AI52" i="20"/>
  <c r="AK52" i="20" s="1"/>
  <c r="AI40" i="20"/>
  <c r="AJ34" i="20"/>
  <c r="AF34" i="20" s="1"/>
  <c r="W52" i="20"/>
  <c r="Y52" i="20" s="1"/>
  <c r="AJ52" i="20"/>
  <c r="AI51" i="19"/>
  <c r="AK51" i="19" s="1"/>
  <c r="X44" i="20"/>
  <c r="T44" i="20" s="1"/>
  <c r="AI42" i="20"/>
  <c r="AK42" i="20" s="1"/>
  <c r="K52" i="20"/>
  <c r="M52" i="20" s="1"/>
  <c r="L51" i="20"/>
  <c r="AJ44" i="20"/>
  <c r="AF44" i="20" s="1"/>
  <c r="K51" i="19"/>
  <c r="X52" i="20"/>
  <c r="L50" i="19"/>
  <c r="AI52" i="19"/>
  <c r="AK52" i="19" s="1"/>
  <c r="AJ44" i="19"/>
  <c r="AF44" i="19" s="1"/>
  <c r="L44" i="19"/>
  <c r="H44" i="19" s="1"/>
  <c r="L51" i="19"/>
  <c r="K52" i="19"/>
  <c r="L52" i="19"/>
  <c r="I372" i="1"/>
  <c r="H373" i="1"/>
  <c r="F373" i="1"/>
  <c r="K374" i="17"/>
  <c r="J374" i="17"/>
  <c r="C374" i="17"/>
  <c r="D374" i="17"/>
  <c r="L17" i="16"/>
  <c r="W17" i="16"/>
  <c r="K17" i="16"/>
  <c r="AJ17" i="16"/>
  <c r="W17" i="15"/>
  <c r="X17" i="15"/>
  <c r="X18" i="16"/>
  <c r="W18" i="16"/>
  <c r="L17" i="15"/>
  <c r="AI17" i="15"/>
  <c r="K17" i="15"/>
  <c r="AI17" i="16"/>
  <c r="AK17" i="16" s="1"/>
  <c r="X17" i="16"/>
  <c r="AJ17" i="15"/>
  <c r="AI18" i="15"/>
  <c r="L27" i="15"/>
  <c r="AJ18" i="15"/>
  <c r="K27" i="15"/>
  <c r="X19" i="15"/>
  <c r="X19" i="16"/>
  <c r="W27" i="16"/>
  <c r="L27" i="16"/>
  <c r="L19" i="16"/>
  <c r="W18" i="15"/>
  <c r="X18" i="15"/>
  <c r="AJ18" i="16"/>
  <c r="K28" i="15"/>
  <c r="AI19" i="16"/>
  <c r="AJ20" i="16"/>
  <c r="K30" i="15"/>
  <c r="AJ19" i="16"/>
  <c r="X27" i="16"/>
  <c r="AI18" i="16"/>
  <c r="AJ19" i="15"/>
  <c r="AI19" i="15"/>
  <c r="L29" i="15"/>
  <c r="X27" i="15"/>
  <c r="L28" i="15"/>
  <c r="W28" i="16"/>
  <c r="W19" i="15"/>
  <c r="X20" i="15"/>
  <c r="K28" i="16"/>
  <c r="AI27" i="15"/>
  <c r="W27" i="15"/>
  <c r="AI20" i="16"/>
  <c r="L19" i="15"/>
  <c r="L30" i="15"/>
  <c r="X28" i="15"/>
  <c r="K27" i="16"/>
  <c r="K29" i="15"/>
  <c r="AJ27" i="16"/>
  <c r="W28" i="15"/>
  <c r="L24" i="15"/>
  <c r="H24" i="15" s="1"/>
  <c r="X28" i="16"/>
  <c r="L20" i="15"/>
  <c r="K37" i="15"/>
  <c r="K31" i="15"/>
  <c r="L21" i="16"/>
  <c r="W19" i="16"/>
  <c r="L31" i="15"/>
  <c r="L28" i="16"/>
  <c r="L37" i="15"/>
  <c r="W21" i="15"/>
  <c r="X37" i="16"/>
  <c r="X29" i="15"/>
  <c r="AJ27" i="15"/>
  <c r="W29" i="15"/>
  <c r="W20" i="15"/>
  <c r="AJ21" i="16"/>
  <c r="W22" i="15"/>
  <c r="X21" i="15"/>
  <c r="K21" i="16"/>
  <c r="L32" i="15"/>
  <c r="AJ28" i="16"/>
  <c r="AI27" i="16"/>
  <c r="X14" i="15"/>
  <c r="T14" i="15" s="1"/>
  <c r="W29" i="16"/>
  <c r="AJ28" i="15"/>
  <c r="K32" i="15"/>
  <c r="M32" i="15" s="1"/>
  <c r="AI28" i="15"/>
  <c r="AI21" i="16"/>
  <c r="AK21" i="16" s="1"/>
  <c r="AI28" i="16"/>
  <c r="X22" i="15"/>
  <c r="L29" i="16"/>
  <c r="X29" i="16"/>
  <c r="AJ14" i="16"/>
  <c r="AF14" i="16" s="1"/>
  <c r="K37" i="16"/>
  <c r="L20" i="16"/>
  <c r="K29" i="16"/>
  <c r="W30" i="15"/>
  <c r="K22" i="16"/>
  <c r="M22" i="16" s="1"/>
  <c r="K20" i="15"/>
  <c r="W30" i="16"/>
  <c r="L21" i="15"/>
  <c r="K21" i="15"/>
  <c r="L22" i="15"/>
  <c r="K22" i="15"/>
  <c r="M22" i="15" s="1"/>
  <c r="W38" i="16"/>
  <c r="AI29" i="15"/>
  <c r="AI22" i="16"/>
  <c r="AK22" i="16" s="1"/>
  <c r="AJ29" i="15"/>
  <c r="W31" i="15"/>
  <c r="X20" i="16"/>
  <c r="AJ29" i="16"/>
  <c r="K39" i="15"/>
  <c r="W20" i="16"/>
  <c r="L22" i="16"/>
  <c r="X30" i="15"/>
  <c r="L37" i="16"/>
  <c r="L38" i="15"/>
  <c r="L39" i="15"/>
  <c r="X37" i="15"/>
  <c r="K38" i="16"/>
  <c r="K38" i="15"/>
  <c r="X30" i="16"/>
  <c r="W37" i="16"/>
  <c r="L38" i="16"/>
  <c r="AJ37" i="16"/>
  <c r="W37" i="15"/>
  <c r="AI20" i="15"/>
  <c r="AI30" i="15"/>
  <c r="AI30" i="16"/>
  <c r="X38" i="15"/>
  <c r="X31" i="15"/>
  <c r="X24" i="15"/>
  <c r="T24" i="15" s="1"/>
  <c r="AJ31" i="16"/>
  <c r="AJ22" i="16"/>
  <c r="W48" i="16"/>
  <c r="K40" i="15"/>
  <c r="AI29" i="16"/>
  <c r="AJ22" i="15"/>
  <c r="AI37" i="16"/>
  <c r="AJ48" i="16"/>
  <c r="AI31" i="16"/>
  <c r="AJ32" i="15"/>
  <c r="X21" i="16"/>
  <c r="X22" i="16"/>
  <c r="L48" i="16"/>
  <c r="AI22" i="15"/>
  <c r="AK22" i="15" s="1"/>
  <c r="AI32" i="15"/>
  <c r="AK32" i="15" s="1"/>
  <c r="X14" i="16"/>
  <c r="T14" i="16" s="1"/>
  <c r="AJ21" i="15"/>
  <c r="AI21" i="15"/>
  <c r="L40" i="15"/>
  <c r="W39" i="15"/>
  <c r="AJ20" i="15"/>
  <c r="X38" i="16"/>
  <c r="W21" i="16"/>
  <c r="Y21" i="16" s="1"/>
  <c r="W38" i="15"/>
  <c r="K48" i="16"/>
  <c r="AI31" i="15"/>
  <c r="X32" i="16"/>
  <c r="W22" i="16"/>
  <c r="AJ37" i="15"/>
  <c r="AI38" i="16"/>
  <c r="AJ30" i="16"/>
  <c r="W31" i="16"/>
  <c r="AJ24" i="16"/>
  <c r="AF24" i="16" s="1"/>
  <c r="AJ14" i="15"/>
  <c r="AF14" i="15" s="1"/>
  <c r="X39" i="15"/>
  <c r="AJ38" i="16"/>
  <c r="AJ30" i="15"/>
  <c r="X32" i="15"/>
  <c r="W41" i="15"/>
  <c r="AI39" i="15"/>
  <c r="X24" i="16"/>
  <c r="T24" i="16" s="1"/>
  <c r="L47" i="15"/>
  <c r="X31" i="16"/>
  <c r="AI39" i="16"/>
  <c r="AJ47" i="16"/>
  <c r="AI32" i="16"/>
  <c r="AK32" i="16" s="1"/>
  <c r="W32" i="16"/>
  <c r="K47" i="16"/>
  <c r="AI47" i="16"/>
  <c r="AI40" i="16"/>
  <c r="K30" i="16"/>
  <c r="AJ38" i="15"/>
  <c r="X39" i="16"/>
  <c r="AJ31" i="15"/>
  <c r="AJ39" i="16"/>
  <c r="W32" i="15"/>
  <c r="AJ41" i="16"/>
  <c r="X47" i="16"/>
  <c r="L47" i="16"/>
  <c r="AJ32" i="16"/>
  <c r="AI37" i="15"/>
  <c r="AJ47" i="15"/>
  <c r="W40" i="15"/>
  <c r="L32" i="16"/>
  <c r="AJ24" i="15"/>
  <c r="AF24" i="15" s="1"/>
  <c r="L34" i="15"/>
  <c r="H34" i="15" s="1"/>
  <c r="K48" i="15"/>
  <c r="L30" i="16"/>
  <c r="W47" i="16"/>
  <c r="K31" i="16"/>
  <c r="K47" i="15"/>
  <c r="K41" i="15"/>
  <c r="X41" i="15"/>
  <c r="AI38" i="15"/>
  <c r="AJ39" i="15"/>
  <c r="AJ40" i="16"/>
  <c r="K32" i="16"/>
  <c r="M32" i="16" s="1"/>
  <c r="W39" i="16"/>
  <c r="L39" i="16"/>
  <c r="AI47" i="15"/>
  <c r="L31" i="16"/>
  <c r="K42" i="15"/>
  <c r="M42" i="15" s="1"/>
  <c r="X48" i="16"/>
  <c r="K39" i="16"/>
  <c r="AI41" i="16"/>
  <c r="X41" i="16"/>
  <c r="L42" i="15"/>
  <c r="AJ48" i="15"/>
  <c r="L24" i="16"/>
  <c r="H24" i="16" s="1"/>
  <c r="W41" i="16"/>
  <c r="X34" i="16"/>
  <c r="T34" i="16" s="1"/>
  <c r="L41" i="15"/>
  <c r="L49" i="16"/>
  <c r="L41" i="16"/>
  <c r="X40" i="16"/>
  <c r="L48" i="15"/>
  <c r="L40" i="16"/>
  <c r="L49" i="15"/>
  <c r="K49" i="15"/>
  <c r="X47" i="15"/>
  <c r="X42" i="16"/>
  <c r="X40" i="15"/>
  <c r="X48" i="15"/>
  <c r="K40" i="16"/>
  <c r="W40" i="16"/>
  <c r="AI48" i="16"/>
  <c r="AK48" i="16" s="1"/>
  <c r="X34" i="15"/>
  <c r="T34" i="15" s="1"/>
  <c r="W47" i="15"/>
  <c r="K49" i="16"/>
  <c r="AJ34" i="16"/>
  <c r="AF34" i="16" s="1"/>
  <c r="AI42" i="16"/>
  <c r="AK42" i="16" s="1"/>
  <c r="W42" i="15"/>
  <c r="X42" i="15"/>
  <c r="W48" i="15"/>
  <c r="AI48" i="15"/>
  <c r="AK48" i="15" s="1"/>
  <c r="W42" i="16"/>
  <c r="AJ42" i="16"/>
  <c r="W49" i="16"/>
  <c r="L52" i="15"/>
  <c r="AJ49" i="15"/>
  <c r="K41" i="16"/>
  <c r="W50" i="16"/>
  <c r="X49" i="16"/>
  <c r="L50" i="16"/>
  <c r="K50" i="16"/>
  <c r="L34" i="16"/>
  <c r="H34" i="16" s="1"/>
  <c r="AJ49" i="16"/>
  <c r="AJ40" i="15"/>
  <c r="AI40" i="15"/>
  <c r="K50" i="15"/>
  <c r="AI41" i="15"/>
  <c r="L42" i="16"/>
  <c r="L50" i="15"/>
  <c r="L51" i="15"/>
  <c r="L51" i="16"/>
  <c r="AI42" i="15"/>
  <c r="AK42" i="15" s="1"/>
  <c r="L52" i="16"/>
  <c r="K42" i="16"/>
  <c r="M42" i="16" s="1"/>
  <c r="K51" i="16"/>
  <c r="AJ34" i="15"/>
  <c r="AF34" i="15" s="1"/>
  <c r="AJ42" i="15"/>
  <c r="K52" i="15"/>
  <c r="L44" i="15"/>
  <c r="H44" i="15" s="1"/>
  <c r="W51" i="16"/>
  <c r="AI49" i="15"/>
  <c r="L44" i="16"/>
  <c r="H44" i="16" s="1"/>
  <c r="K52" i="16"/>
  <c r="X49" i="15"/>
  <c r="AJ41" i="15"/>
  <c r="AI51" i="16"/>
  <c r="X50" i="16"/>
  <c r="X44" i="16"/>
  <c r="T44" i="16" s="1"/>
  <c r="AJ44" i="15"/>
  <c r="AF44" i="15" s="1"/>
  <c r="K51" i="15"/>
  <c r="W52" i="16"/>
  <c r="Y52" i="16" s="1"/>
  <c r="AI49" i="16"/>
  <c r="AK49" i="16" s="1"/>
  <c r="AI50" i="15"/>
  <c r="X51" i="16"/>
  <c r="AI50" i="16"/>
  <c r="X44" i="15"/>
  <c r="T44" i="15" s="1"/>
  <c r="AJ51" i="15"/>
  <c r="AJ52" i="16"/>
  <c r="AJ50" i="15"/>
  <c r="AJ51" i="16"/>
  <c r="X52" i="16"/>
  <c r="W49" i="15"/>
  <c r="X51" i="15"/>
  <c r="AJ50" i="16"/>
  <c r="AI52" i="16"/>
  <c r="AK52" i="16" s="1"/>
  <c r="AJ44" i="16"/>
  <c r="AF44" i="16" s="1"/>
  <c r="AI51" i="15"/>
  <c r="W50" i="15"/>
  <c r="X50" i="15"/>
  <c r="W52" i="15"/>
  <c r="Y52" i="15" s="1"/>
  <c r="AJ52" i="15"/>
  <c r="AI52" i="15"/>
  <c r="AK52" i="15" s="1"/>
  <c r="W51" i="15"/>
  <c r="X52" i="15"/>
  <c r="Y17" i="16" l="1"/>
  <c r="Y19" i="16"/>
  <c r="Y20" i="16"/>
  <c r="AK49" i="20"/>
  <c r="AK19" i="16"/>
  <c r="M17" i="16"/>
  <c r="M21" i="16"/>
  <c r="AK20" i="16"/>
  <c r="AK18" i="16"/>
  <c r="Y22" i="16"/>
  <c r="Y30" i="20"/>
  <c r="Y18" i="16"/>
  <c r="AK39" i="20"/>
  <c r="Y50" i="20"/>
  <c r="M30" i="20"/>
  <c r="Y49" i="20"/>
  <c r="AK41" i="19"/>
  <c r="M41" i="19"/>
  <c r="AK50" i="19"/>
  <c r="AK40" i="19"/>
  <c r="M38" i="19"/>
  <c r="Y40" i="19"/>
  <c r="M39" i="20"/>
  <c r="AK29" i="20"/>
  <c r="AK21" i="20"/>
  <c r="M50" i="19"/>
  <c r="Y28" i="19"/>
  <c r="M20" i="19"/>
  <c r="Y48" i="19"/>
  <c r="Y41" i="19"/>
  <c r="M50" i="16"/>
  <c r="M41" i="15"/>
  <c r="M48" i="16"/>
  <c r="Y21" i="15"/>
  <c r="AK31" i="15"/>
  <c r="M30" i="15"/>
  <c r="Y38" i="15"/>
  <c r="Y49" i="15"/>
  <c r="AK38" i="15"/>
  <c r="AK40" i="16"/>
  <c r="AK30" i="20"/>
  <c r="Y41" i="20"/>
  <c r="Y22" i="20"/>
  <c r="M38" i="16"/>
  <c r="M21" i="20"/>
  <c r="Y28" i="20"/>
  <c r="AK48" i="20"/>
  <c r="M40" i="20"/>
  <c r="Y38" i="20"/>
  <c r="M50" i="20"/>
  <c r="M42" i="20"/>
  <c r="Y20" i="20"/>
  <c r="Y28" i="16"/>
  <c r="Y21" i="20"/>
  <c r="Y51" i="20"/>
  <c r="Y48" i="20"/>
  <c r="M38" i="20"/>
  <c r="M28" i="20"/>
  <c r="M20" i="20"/>
  <c r="M30" i="16"/>
  <c r="AK41" i="20"/>
  <c r="AK48" i="19"/>
  <c r="M52" i="19"/>
  <c r="Y31" i="19"/>
  <c r="Y30" i="19"/>
  <c r="M30" i="19"/>
  <c r="AK51" i="15"/>
  <c r="Y40" i="15"/>
  <c r="AK28" i="15"/>
  <c r="M42" i="19"/>
  <c r="M19" i="19"/>
  <c r="M48" i="10"/>
  <c r="AK19" i="10"/>
  <c r="M28" i="10"/>
  <c r="M48" i="13"/>
  <c r="Y41" i="10"/>
  <c r="AK20" i="10"/>
  <c r="Y42" i="13"/>
  <c r="Y19" i="10"/>
  <c r="Y29" i="16"/>
  <c r="AK31" i="16"/>
  <c r="M51" i="16"/>
  <c r="Y41" i="15"/>
  <c r="M20" i="15"/>
  <c r="Y20" i="15"/>
  <c r="Y29" i="15"/>
  <c r="Y38" i="10"/>
  <c r="M50" i="15"/>
  <c r="AK40" i="15"/>
  <c r="M52" i="15"/>
  <c r="Y18" i="15"/>
  <c r="Y42" i="10"/>
  <c r="Y22" i="15"/>
  <c r="Y32" i="13"/>
  <c r="AK18" i="10"/>
  <c r="M52" i="16"/>
  <c r="Y51" i="16"/>
  <c r="M39" i="16"/>
  <c r="M29" i="16"/>
  <c r="AK50" i="10"/>
  <c r="AK41" i="15"/>
  <c r="Y32" i="16"/>
  <c r="Y28" i="15"/>
  <c r="Y19" i="15"/>
  <c r="Y49" i="16"/>
  <c r="Y20" i="10"/>
  <c r="Y51" i="15"/>
  <c r="AK30" i="16"/>
  <c r="Y38" i="16"/>
  <c r="M29" i="15"/>
  <c r="Y50" i="10"/>
  <c r="M51" i="15"/>
  <c r="Y40" i="16"/>
  <c r="M40" i="16"/>
  <c r="Y39" i="16"/>
  <c r="AK21" i="15"/>
  <c r="M21" i="15"/>
  <c r="AK19" i="15"/>
  <c r="Y50" i="15"/>
  <c r="Y32" i="10"/>
  <c r="AK39" i="13"/>
  <c r="M40" i="13"/>
  <c r="Y48" i="13"/>
  <c r="AK51" i="13"/>
  <c r="AK28" i="13"/>
  <c r="AK50" i="13"/>
  <c r="AK20" i="13"/>
  <c r="Y49" i="13"/>
  <c r="M50" i="13"/>
  <c r="Y51" i="13"/>
  <c r="Y39" i="13"/>
  <c r="AK18" i="13"/>
  <c r="AK48" i="13"/>
  <c r="Y30" i="10"/>
  <c r="M51" i="10"/>
  <c r="AK41" i="13"/>
  <c r="M41" i="10"/>
  <c r="Y21" i="13"/>
  <c r="AK39" i="10"/>
  <c r="Y38" i="13"/>
  <c r="Y30" i="13"/>
  <c r="M38" i="13"/>
  <c r="M39" i="10"/>
  <c r="AK28" i="10"/>
  <c r="M38" i="10"/>
  <c r="AK40" i="13"/>
  <c r="AK41" i="10"/>
  <c r="M40" i="10"/>
  <c r="AK38" i="13"/>
  <c r="M20" i="10"/>
  <c r="AK50" i="16"/>
  <c r="M49" i="15"/>
  <c r="Y48" i="16"/>
  <c r="Y49" i="19"/>
  <c r="M31" i="19"/>
  <c r="Y49" i="10"/>
  <c r="Y50" i="13"/>
  <c r="AK30" i="13"/>
  <c r="M21" i="13"/>
  <c r="M51" i="13"/>
  <c r="Y20" i="13"/>
  <c r="Y50" i="16"/>
  <c r="AK50" i="15"/>
  <c r="AK49" i="15"/>
  <c r="M41" i="16"/>
  <c r="M49" i="16"/>
  <c r="AK41" i="16"/>
  <c r="M38" i="15"/>
  <c r="Y31" i="15"/>
  <c r="Y30" i="15"/>
  <c r="M28" i="16"/>
  <c r="M49" i="20"/>
  <c r="M49" i="19"/>
  <c r="M40" i="19"/>
  <c r="Y19" i="20"/>
  <c r="Y51" i="19"/>
  <c r="AK31" i="20"/>
  <c r="M29" i="20"/>
  <c r="AK20" i="20"/>
  <c r="AK52" i="10"/>
  <c r="Y31" i="13"/>
  <c r="Y31" i="10"/>
  <c r="M19" i="13"/>
  <c r="AK39" i="19"/>
  <c r="Y29" i="20"/>
  <c r="M39" i="13"/>
  <c r="M31" i="16"/>
  <c r="AK29" i="15"/>
  <c r="M28" i="15"/>
  <c r="AK18" i="15"/>
  <c r="M41" i="20"/>
  <c r="AK28" i="20"/>
  <c r="Y22" i="19"/>
  <c r="AK19" i="20"/>
  <c r="Y18" i="20"/>
  <c r="M49" i="10"/>
  <c r="Y39" i="10"/>
  <c r="Y42" i="16"/>
  <c r="Y32" i="15"/>
  <c r="AK39" i="16"/>
  <c r="Y31" i="16"/>
  <c r="Y39" i="15"/>
  <c r="AK30" i="15"/>
  <c r="M48" i="19"/>
  <c r="Y29" i="19"/>
  <c r="M28" i="19"/>
  <c r="AK51" i="10"/>
  <c r="M49" i="13"/>
  <c r="M50" i="10"/>
  <c r="Y40" i="13"/>
  <c r="AK48" i="10"/>
  <c r="Y40" i="10"/>
  <c r="Y29" i="10"/>
  <c r="Y29" i="13"/>
  <c r="M48" i="15"/>
  <c r="AK20" i="15"/>
  <c r="AK29" i="19"/>
  <c r="Y19" i="19"/>
  <c r="Y21" i="10"/>
  <c r="Y19" i="13"/>
  <c r="AK51" i="16"/>
  <c r="Y48" i="15"/>
  <c r="Y41" i="16"/>
  <c r="AK38" i="16"/>
  <c r="AK40" i="20"/>
  <c r="Y31" i="20"/>
  <c r="M48" i="20"/>
  <c r="Y40" i="20"/>
  <c r="Y38" i="19"/>
  <c r="AK52" i="13"/>
  <c r="AK49" i="13"/>
  <c r="AK31" i="10"/>
  <c r="AK29" i="10"/>
  <c r="Y48" i="10"/>
  <c r="AK37" i="10"/>
  <c r="AK30" i="10"/>
  <c r="Y28" i="10"/>
  <c r="AK29" i="16"/>
  <c r="AK28" i="16"/>
  <c r="M51" i="20"/>
  <c r="AK28" i="19"/>
  <c r="AK18" i="20"/>
  <c r="Y18" i="19"/>
  <c r="Y41" i="13"/>
  <c r="AK31" i="13"/>
  <c r="AK29" i="13"/>
  <c r="Y28" i="13"/>
  <c r="Y42" i="15"/>
  <c r="AK39" i="15"/>
  <c r="M40" i="15"/>
  <c r="M39" i="15"/>
  <c r="Y30" i="16"/>
  <c r="M31" i="15"/>
  <c r="M51" i="19"/>
  <c r="AK38" i="20"/>
  <c r="M31" i="20"/>
  <c r="Y39" i="20"/>
  <c r="AK30" i="19"/>
  <c r="M29" i="19"/>
  <c r="Y20" i="19"/>
  <c r="AK19" i="19"/>
  <c r="M21" i="19"/>
  <c r="Y51" i="10"/>
  <c r="AK49" i="10"/>
  <c r="M41" i="13"/>
  <c r="AK40" i="10"/>
  <c r="M31" i="10"/>
  <c r="M30" i="13"/>
  <c r="M28" i="13"/>
  <c r="AK19" i="13"/>
  <c r="AK21" i="10"/>
  <c r="AK22" i="10"/>
  <c r="M29" i="13"/>
  <c r="M29" i="10"/>
  <c r="AK22" i="13"/>
  <c r="AK21" i="13"/>
  <c r="M31" i="13"/>
  <c r="M30" i="10"/>
  <c r="Y37" i="16"/>
  <c r="W43" i="16"/>
  <c r="Q34" i="16" s="1"/>
  <c r="M37" i="15"/>
  <c r="K43" i="15"/>
  <c r="E34" i="15" s="1"/>
  <c r="Y27" i="15"/>
  <c r="W33" i="15"/>
  <c r="Q24" i="15" s="1"/>
  <c r="AK37" i="19"/>
  <c r="AI43" i="19"/>
  <c r="AC34" i="19" s="1"/>
  <c r="M37" i="19"/>
  <c r="K43" i="19"/>
  <c r="E34" i="19" s="1"/>
  <c r="Y17" i="20"/>
  <c r="W23" i="20"/>
  <c r="AK27" i="15"/>
  <c r="AI33" i="15"/>
  <c r="AC24" i="15" s="1"/>
  <c r="Y27" i="19"/>
  <c r="W33" i="19"/>
  <c r="Q24" i="19" s="1"/>
  <c r="M17" i="20"/>
  <c r="AK27" i="10"/>
  <c r="AI33" i="10"/>
  <c r="AC24" i="10" s="1"/>
  <c r="AK17" i="10"/>
  <c r="AI23" i="10"/>
  <c r="AC14" i="10" s="1"/>
  <c r="Y18" i="13"/>
  <c r="AK37" i="15"/>
  <c r="AI43" i="15"/>
  <c r="AC34" i="15" s="1"/>
  <c r="AK47" i="16"/>
  <c r="AI53" i="16"/>
  <c r="AC44" i="16" s="1"/>
  <c r="M27" i="15"/>
  <c r="K33" i="15"/>
  <c r="E24" i="15" s="1"/>
  <c r="AK47" i="19"/>
  <c r="AI53" i="19"/>
  <c r="AC44" i="19" s="1"/>
  <c r="Y27" i="20"/>
  <c r="W33" i="20"/>
  <c r="Q24" i="20" s="1"/>
  <c r="AK27" i="19"/>
  <c r="AI33" i="19"/>
  <c r="AC24" i="19" s="1"/>
  <c r="AI53" i="10"/>
  <c r="AC44" i="10" s="1"/>
  <c r="AK47" i="10"/>
  <c r="K53" i="13"/>
  <c r="E44" i="13" s="1"/>
  <c r="M47" i="13"/>
  <c r="AI33" i="13"/>
  <c r="AC24" i="13" s="1"/>
  <c r="AK27" i="13"/>
  <c r="Y18" i="10"/>
  <c r="W53" i="15"/>
  <c r="Q44" i="15" s="1"/>
  <c r="Y47" i="15"/>
  <c r="M47" i="16"/>
  <c r="K53" i="16"/>
  <c r="E44" i="16" s="1"/>
  <c r="Y17" i="15"/>
  <c r="W23" i="15"/>
  <c r="Q14" i="15" s="1"/>
  <c r="Y47" i="19"/>
  <c r="W53" i="19"/>
  <c r="Q44" i="19" s="1"/>
  <c r="M47" i="19"/>
  <c r="K53" i="19"/>
  <c r="E44" i="19" s="1"/>
  <c r="AF14" i="20"/>
  <c r="Y47" i="13"/>
  <c r="W53" i="13"/>
  <c r="Q44" i="13" s="1"/>
  <c r="Y37" i="13"/>
  <c r="W43" i="13"/>
  <c r="Q34" i="13" s="1"/>
  <c r="K33" i="10"/>
  <c r="E24" i="10" s="1"/>
  <c r="M27" i="10"/>
  <c r="AI23" i="13"/>
  <c r="AC14" i="13" s="1"/>
  <c r="AK17" i="13"/>
  <c r="M47" i="15"/>
  <c r="K53" i="15"/>
  <c r="E44" i="15" s="1"/>
  <c r="K43" i="20"/>
  <c r="E34" i="20" s="1"/>
  <c r="M37" i="20"/>
  <c r="AI43" i="10"/>
  <c r="AC34" i="10" s="1"/>
  <c r="AK38" i="10"/>
  <c r="K43" i="16"/>
  <c r="E34" i="16" s="1"/>
  <c r="M37" i="16"/>
  <c r="AI33" i="16"/>
  <c r="AC24" i="16" s="1"/>
  <c r="AK27" i="16"/>
  <c r="Y37" i="19"/>
  <c r="W43" i="19"/>
  <c r="Q34" i="19" s="1"/>
  <c r="W23" i="19"/>
  <c r="Q14" i="19" s="1"/>
  <c r="Y17" i="19"/>
  <c r="M17" i="19"/>
  <c r="AI53" i="13"/>
  <c r="AC44" i="13" s="1"/>
  <c r="AK47" i="13"/>
  <c r="AK37" i="13"/>
  <c r="AI43" i="13"/>
  <c r="AC34" i="13" s="1"/>
  <c r="K43" i="10"/>
  <c r="E34" i="10" s="1"/>
  <c r="M37" i="10"/>
  <c r="W23" i="10"/>
  <c r="Q14" i="10" s="1"/>
  <c r="Y17" i="10"/>
  <c r="Y47" i="16"/>
  <c r="W53" i="16"/>
  <c r="Q44" i="16" s="1"/>
  <c r="W23" i="16"/>
  <c r="Q14" i="16" s="1"/>
  <c r="M27" i="20"/>
  <c r="K33" i="20"/>
  <c r="E24" i="20" s="1"/>
  <c r="M27" i="19"/>
  <c r="K33" i="19"/>
  <c r="E24" i="19" s="1"/>
  <c r="AI53" i="15"/>
  <c r="AC44" i="15" s="1"/>
  <c r="AK47" i="15"/>
  <c r="K33" i="16"/>
  <c r="E24" i="16" s="1"/>
  <c r="M27" i="16"/>
  <c r="AK47" i="20"/>
  <c r="AI53" i="20"/>
  <c r="AC44" i="20" s="1"/>
  <c r="AK37" i="20"/>
  <c r="AI43" i="20"/>
  <c r="AC34" i="20" s="1"/>
  <c r="W43" i="20"/>
  <c r="Q34" i="20" s="1"/>
  <c r="Y37" i="20"/>
  <c r="AK27" i="20"/>
  <c r="AI33" i="20"/>
  <c r="AC24" i="20" s="1"/>
  <c r="K33" i="13"/>
  <c r="E24" i="13" s="1"/>
  <c r="M27" i="13"/>
  <c r="M20" i="13"/>
  <c r="M21" i="10"/>
  <c r="H374" i="1"/>
  <c r="L14" i="13" s="1"/>
  <c r="F374" i="1"/>
  <c r="AK37" i="16"/>
  <c r="AI43" i="16"/>
  <c r="AC34" i="16" s="1"/>
  <c r="F374" i="17"/>
  <c r="H374" i="17"/>
  <c r="M47" i="20"/>
  <c r="K53" i="20"/>
  <c r="E44" i="20" s="1"/>
  <c r="T14" i="20"/>
  <c r="Q14" i="20" s="1"/>
  <c r="AK17" i="20"/>
  <c r="AI23" i="20"/>
  <c r="W53" i="10"/>
  <c r="Q44" i="10" s="1"/>
  <c r="Y47" i="10"/>
  <c r="M37" i="13"/>
  <c r="K43" i="13"/>
  <c r="E34" i="13" s="1"/>
  <c r="K17" i="13"/>
  <c r="K18" i="13"/>
  <c r="Q9" i="13"/>
  <c r="Q10" i="13"/>
  <c r="L18" i="13"/>
  <c r="X24" i="13"/>
  <c r="T24" i="13" s="1"/>
  <c r="W43" i="15"/>
  <c r="Q34" i="15" s="1"/>
  <c r="Y37" i="15"/>
  <c r="M17" i="15"/>
  <c r="Y47" i="20"/>
  <c r="W53" i="20"/>
  <c r="Q44" i="20" s="1"/>
  <c r="AK17" i="19"/>
  <c r="AI23" i="19"/>
  <c r="AC14" i="19" s="1"/>
  <c r="H374" i="18"/>
  <c r="F374" i="18"/>
  <c r="W43" i="10"/>
  <c r="Q34" i="10" s="1"/>
  <c r="Y37" i="10"/>
  <c r="Y27" i="13"/>
  <c r="W33" i="13"/>
  <c r="M19" i="10"/>
  <c r="Q9" i="10"/>
  <c r="K17" i="10"/>
  <c r="Q10" i="10"/>
  <c r="J15" i="10"/>
  <c r="X24" i="10"/>
  <c r="T24" i="10" s="1"/>
  <c r="AK17" i="15"/>
  <c r="AI23" i="15"/>
  <c r="AC14" i="15" s="1"/>
  <c r="L18" i="15"/>
  <c r="Q10" i="15"/>
  <c r="K18" i="15"/>
  <c r="Q9" i="15"/>
  <c r="K19" i="15"/>
  <c r="M19" i="15" s="1"/>
  <c r="L14" i="15"/>
  <c r="L18" i="19"/>
  <c r="K18" i="19"/>
  <c r="Q9" i="19"/>
  <c r="Q10" i="19"/>
  <c r="L14" i="19"/>
  <c r="Y27" i="10"/>
  <c r="W33" i="10"/>
  <c r="AI23" i="16"/>
  <c r="AC14" i="16" s="1"/>
  <c r="W33" i="16"/>
  <c r="Q24" i="16" s="1"/>
  <c r="Y27" i="16"/>
  <c r="Q9" i="16"/>
  <c r="Q10" i="16"/>
  <c r="L18" i="16"/>
  <c r="K18" i="16"/>
  <c r="K19" i="16"/>
  <c r="M19" i="16" s="1"/>
  <c r="L14" i="16"/>
  <c r="K20" i="16"/>
  <c r="M20" i="16" s="1"/>
  <c r="K18" i="20"/>
  <c r="M18" i="20" s="1"/>
  <c r="Q9" i="20"/>
  <c r="Q10" i="20"/>
  <c r="L19" i="20"/>
  <c r="K19" i="20"/>
  <c r="L14" i="20"/>
  <c r="K53" i="10"/>
  <c r="E44" i="10" s="1"/>
  <c r="M47" i="10"/>
  <c r="Y17" i="13"/>
  <c r="W23" i="13"/>
  <c r="Q14" i="13" s="1"/>
  <c r="M18" i="16" l="1"/>
  <c r="AQ20" i="19"/>
  <c r="AQ19" i="19"/>
  <c r="M19" i="20"/>
  <c r="AO17" i="20" s="1"/>
  <c r="AQ19" i="20"/>
  <c r="AP20" i="20"/>
  <c r="AP19" i="20"/>
  <c r="AO19" i="20"/>
  <c r="AQ20" i="20"/>
  <c r="AP18" i="10"/>
  <c r="AQ17" i="19"/>
  <c r="AQ18" i="15"/>
  <c r="AP19" i="19"/>
  <c r="AQ19" i="10"/>
  <c r="AO18" i="10"/>
  <c r="AO19" i="10"/>
  <c r="AO20" i="15"/>
  <c r="AO18" i="20"/>
  <c r="AO18" i="16"/>
  <c r="AQ18" i="16"/>
  <c r="AP18" i="16"/>
  <c r="AQ17" i="20"/>
  <c r="AO19" i="16"/>
  <c r="AO20" i="16"/>
  <c r="AO20" i="20"/>
  <c r="AQ18" i="20"/>
  <c r="AP18" i="20"/>
  <c r="AQ19" i="16"/>
  <c r="AQ20" i="16"/>
  <c r="AP19" i="16"/>
  <c r="AP20" i="16"/>
  <c r="AP19" i="15"/>
  <c r="AP17" i="15"/>
  <c r="AQ20" i="15"/>
  <c r="AP20" i="15"/>
  <c r="AO18" i="19"/>
  <c r="AQ18" i="10"/>
  <c r="AQ17" i="15"/>
  <c r="AP18" i="15"/>
  <c r="AP17" i="19"/>
  <c r="AO18" i="15"/>
  <c r="AP18" i="19"/>
  <c r="AO19" i="15"/>
  <c r="AP19" i="10"/>
  <c r="Q24" i="10"/>
  <c r="AO20" i="10"/>
  <c r="AQ18" i="19"/>
  <c r="AO20" i="19"/>
  <c r="M18" i="15"/>
  <c r="AP20" i="19"/>
  <c r="AP20" i="13"/>
  <c r="AQ19" i="13"/>
  <c r="AP20" i="10"/>
  <c r="AP18" i="13"/>
  <c r="AQ20" i="10"/>
  <c r="AP19" i="13"/>
  <c r="AQ18" i="13"/>
  <c r="AO19" i="13"/>
  <c r="AO20" i="13"/>
  <c r="AQ19" i="15"/>
  <c r="AP17" i="20"/>
  <c r="AO19" i="19"/>
  <c r="AQ17" i="10"/>
  <c r="AQ20" i="13"/>
  <c r="M18" i="19"/>
  <c r="AO17" i="19" s="1"/>
  <c r="AP17" i="13"/>
  <c r="AO18" i="13"/>
  <c r="AP17" i="10"/>
  <c r="AQ17" i="13"/>
  <c r="M18" i="13"/>
  <c r="K23" i="20"/>
  <c r="Q24" i="13"/>
  <c r="M17" i="13"/>
  <c r="K23" i="13"/>
  <c r="K23" i="19"/>
  <c r="H14" i="16"/>
  <c r="E14" i="16" s="1"/>
  <c r="AB9" i="16"/>
  <c r="Z11" i="16" s="1"/>
  <c r="K23" i="15"/>
  <c r="L18" i="10"/>
  <c r="M18" i="10" s="1"/>
  <c r="L14" i="10"/>
  <c r="AB9" i="20"/>
  <c r="Z11" i="20" s="1"/>
  <c r="H14" i="20"/>
  <c r="E14" i="20" s="1"/>
  <c r="AO17" i="15"/>
  <c r="H14" i="13"/>
  <c r="AB9" i="13"/>
  <c r="Z11" i="13" s="1"/>
  <c r="AB9" i="19"/>
  <c r="Z11" i="19" s="1"/>
  <c r="H14" i="19"/>
  <c r="AC14" i="20"/>
  <c r="H14" i="15"/>
  <c r="E14" i="15" s="1"/>
  <c r="AB9" i="15"/>
  <c r="Z11" i="15" s="1"/>
  <c r="M17" i="10"/>
  <c r="K23" i="10"/>
  <c r="K23" i="16"/>
  <c r="L10" i="20" l="1"/>
  <c r="L9" i="20" s="1"/>
  <c r="L10" i="19"/>
  <c r="L9" i="19" s="1"/>
  <c r="L10" i="15"/>
  <c r="L9" i="15" s="1"/>
  <c r="AO17" i="13"/>
  <c r="L10" i="13" s="1"/>
  <c r="L9" i="13" s="1"/>
  <c r="AP17" i="16"/>
  <c r="AQ17" i="16"/>
  <c r="AO17" i="16"/>
  <c r="W11" i="16"/>
  <c r="W10" i="16"/>
  <c r="E14" i="19"/>
  <c r="E14" i="13"/>
  <c r="W11" i="15"/>
  <c r="W10" i="15"/>
  <c r="W10" i="20"/>
  <c r="W11" i="20"/>
  <c r="AO17" i="10"/>
  <c r="L10" i="10" s="1"/>
  <c r="L9" i="10" s="1"/>
  <c r="H14" i="10"/>
  <c r="E14" i="10" s="1"/>
  <c r="AB9" i="10"/>
  <c r="Z11" i="10" s="1"/>
  <c r="W9" i="15" l="1"/>
  <c r="L10" i="16"/>
  <c r="L9" i="16" s="1"/>
  <c r="W11" i="10"/>
  <c r="W10" i="10"/>
  <c r="W9" i="20"/>
  <c r="W10" i="13"/>
  <c r="W11" i="13"/>
  <c r="W11" i="19"/>
  <c r="W10" i="19"/>
  <c r="W9" i="16"/>
  <c r="W9" i="13" l="1"/>
  <c r="G9" i="13" s="1"/>
  <c r="G10" i="13" s="1"/>
  <c r="G11" i="13" s="1"/>
  <c r="W9" i="19"/>
  <c r="W9" i="10"/>
  <c r="G9" i="10" s="1"/>
  <c r="G10" i="10" l="1"/>
  <c r="G11" i="10" s="1"/>
  <c r="G9" i="15"/>
  <c r="G9" i="16"/>
  <c r="G9" i="20" l="1"/>
  <c r="G10" i="20" s="1"/>
  <c r="G11" i="20" s="1"/>
  <c r="G10" i="16"/>
  <c r="G11" i="16" s="1"/>
  <c r="G9" i="19"/>
  <c r="G10" i="19" s="1"/>
  <c r="G11" i="19" s="1"/>
  <c r="G10" i="15"/>
  <c r="G11" i="15" s="1"/>
</calcChain>
</file>

<file path=xl/sharedStrings.xml><?xml version="1.0" encoding="utf-8"?>
<sst xmlns="http://schemas.openxmlformats.org/spreadsheetml/2006/main" count="1541" uniqueCount="108">
  <si>
    <t>曜日</t>
    <rPh sb="0" eb="2">
      <t>ヨウビ</t>
    </rPh>
    <phoneticPr fontId="1"/>
  </si>
  <si>
    <t>工期</t>
    <rPh sb="0" eb="2">
      <t>コウキ</t>
    </rPh>
    <phoneticPr fontId="1"/>
  </si>
  <si>
    <t>対象外</t>
    <rPh sb="0" eb="3">
      <t>タイショウガイ</t>
    </rPh>
    <phoneticPr fontId="1"/>
  </si>
  <si>
    <t>月</t>
    <rPh sb="0" eb="1">
      <t>ゲツ</t>
    </rPh>
    <phoneticPr fontId="1"/>
  </si>
  <si>
    <t>月</t>
    <rPh sb="0" eb="1">
      <t>ツキ</t>
    </rPh>
    <phoneticPr fontId="1"/>
  </si>
  <si>
    <t>日</t>
    <rPh sb="0" eb="1">
      <t>ニチ</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</si>
  <si>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</si>
  <si>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</si>
  <si>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</si>
  <si>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</si>
  <si>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</si>
  <si>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t>
    <phoneticPr fontId="1"/>
  </si>
  <si>
    <t>凡例</t>
    <rPh sb="0" eb="2">
      <t>ハンレイ</t>
    </rPh>
    <phoneticPr fontId="1"/>
  </si>
  <si>
    <t>年度の初日</t>
    <rPh sb="0" eb="2">
      <t>ネンド</t>
    </rPh>
    <rPh sb="3" eb="5">
      <t>ショニチ</t>
    </rPh>
    <phoneticPr fontId="1"/>
  </si>
  <si>
    <t>月単位</t>
    <rPh sb="0" eb="1">
      <t>ツキ</t>
    </rPh>
    <rPh sb="1" eb="3">
      <t>タンイ</t>
    </rPh>
    <phoneticPr fontId="1"/>
  </si>
  <si>
    <t>月単位</t>
    <phoneticPr fontId="1"/>
  </si>
  <si>
    <t>対象期間</t>
    <rPh sb="0" eb="2">
      <t>タイショウ</t>
    </rPh>
    <rPh sb="2" eb="4">
      <t>キカン</t>
    </rPh>
    <phoneticPr fontId="1"/>
  </si>
  <si>
    <t>着手・完成</t>
    <rPh sb="0" eb="2">
      <t>チャクシュ</t>
    </rPh>
    <rPh sb="3" eb="5">
      <t>カンセイ</t>
    </rPh>
    <phoneticPr fontId="1"/>
  </si>
  <si>
    <t>対象期間外</t>
    <rPh sb="0" eb="2">
      <t>タイショウ</t>
    </rPh>
    <rPh sb="2" eb="5">
      <t>キカンガイ</t>
    </rPh>
    <phoneticPr fontId="1"/>
  </si>
  <si>
    <t>日</t>
    <rPh sb="0" eb="1">
      <t>ニチ</t>
    </rPh>
    <phoneticPr fontId="1"/>
  </si>
  <si>
    <t>対象月</t>
    <rPh sb="0" eb="3">
      <t>タイショウヅキ</t>
    </rPh>
    <phoneticPr fontId="1"/>
  </si>
  <si>
    <t>ヶ月</t>
    <rPh sb="1" eb="2">
      <t>ゲツ</t>
    </rPh>
    <phoneticPr fontId="1"/>
  </si>
  <si>
    <t>達成月</t>
    <rPh sb="0" eb="2">
      <t>タッセイ</t>
    </rPh>
    <rPh sb="2" eb="3">
      <t>ヅキ</t>
    </rPh>
    <phoneticPr fontId="1"/>
  </si>
  <si>
    <t>未達月</t>
    <rPh sb="0" eb="2">
      <t>ミタツ</t>
    </rPh>
    <rPh sb="2" eb="3">
      <t>ヅキ</t>
    </rPh>
    <phoneticPr fontId="1"/>
  </si>
  <si>
    <t>工期</t>
    <rPh sb="0" eb="2">
      <t>コウキ</t>
    </rPh>
    <phoneticPr fontId="1"/>
  </si>
  <si>
    <t>月単位の4週8休</t>
    <rPh sb="0" eb="3">
      <t>ツキタンイ</t>
    </rPh>
    <rPh sb="5" eb="6">
      <t>シュウ</t>
    </rPh>
    <rPh sb="7" eb="8">
      <t>ヤス</t>
    </rPh>
    <phoneticPr fontId="1"/>
  </si>
  <si>
    <t>通期の4週8休</t>
    <rPh sb="0" eb="2">
      <t>ツウキ</t>
    </rPh>
    <rPh sb="4" eb="5">
      <t>シュウ</t>
    </rPh>
    <rPh sb="6" eb="7">
      <t>ヤス</t>
    </rPh>
    <phoneticPr fontId="1"/>
  </si>
  <si>
    <t>未達成</t>
    <rPh sb="0" eb="3">
      <t>ミタッセイ</t>
    </rPh>
    <phoneticPr fontId="1"/>
  </si>
  <si>
    <t>自動生成</t>
    <rPh sb="0" eb="2">
      <t>ジドウ</t>
    </rPh>
    <rPh sb="2" eb="4">
      <t>セイセイ</t>
    </rPh>
    <phoneticPr fontId="1"/>
  </si>
  <si>
    <t>日</t>
    <rPh sb="0" eb="1">
      <t>ニチ</t>
    </rPh>
    <phoneticPr fontId="1"/>
  </si>
  <si>
    <t>対象期間(単年)</t>
    <rPh sb="0" eb="2">
      <t>タイショウ</t>
    </rPh>
    <rPh sb="2" eb="4">
      <t>キカン</t>
    </rPh>
    <rPh sb="5" eb="7">
      <t>タンネン</t>
    </rPh>
    <phoneticPr fontId="1"/>
  </si>
  <si>
    <t>入力項目</t>
    <rPh sb="0" eb="2">
      <t>ニュウリョク</t>
    </rPh>
    <rPh sb="2" eb="4">
      <t>コウモク</t>
    </rPh>
    <phoneticPr fontId="1"/>
  </si>
  <si>
    <t>工事着手時の操作手順</t>
    <rPh sb="0" eb="2">
      <t>コウジ</t>
    </rPh>
    <rPh sb="2" eb="4">
      <t>チャクシュ</t>
    </rPh>
    <rPh sb="4" eb="5">
      <t>ジ</t>
    </rPh>
    <rPh sb="6" eb="8">
      <t>ソウサ</t>
    </rPh>
    <rPh sb="8" eb="10">
      <t>テジュン</t>
    </rPh>
    <phoneticPr fontId="1"/>
  </si>
  <si>
    <t>※注意事項</t>
    <rPh sb="1" eb="3">
      <t>チュウイ</t>
    </rPh>
    <rPh sb="3" eb="5">
      <t>ジコウ</t>
    </rPh>
    <phoneticPr fontId="1"/>
  </si>
  <si>
    <t>１．現場閉所予定は計画通りの取得が行われたか把握するため、当初計画時点のままとしてください。</t>
    <rPh sb="2" eb="4">
      <t>ゲンバ</t>
    </rPh>
    <rPh sb="4" eb="6">
      <t>ヘイショ</t>
    </rPh>
    <rPh sb="6" eb="8">
      <t>ヨテイ</t>
    </rPh>
    <rPh sb="9" eb="11">
      <t>ケイカク</t>
    </rPh>
    <rPh sb="11" eb="12">
      <t>ドオ</t>
    </rPh>
    <rPh sb="14" eb="16">
      <t>シュトク</t>
    </rPh>
    <rPh sb="17" eb="18">
      <t>オコナ</t>
    </rPh>
    <rPh sb="22" eb="24">
      <t>ハアク</t>
    </rPh>
    <rPh sb="29" eb="31">
      <t>トウショ</t>
    </rPh>
    <rPh sb="31" eb="33">
      <t>ケイカク</t>
    </rPh>
    <rPh sb="33" eb="35">
      <t>ジテン</t>
    </rPh>
    <phoneticPr fontId="1"/>
  </si>
  <si>
    <t>変更</t>
    <rPh sb="0" eb="2">
      <t>ヘンコウ</t>
    </rPh>
    <phoneticPr fontId="1"/>
  </si>
  <si>
    <t>当初</t>
    <rPh sb="0" eb="2">
      <t>トウショ</t>
    </rPh>
    <phoneticPr fontId="1"/>
  </si>
  <si>
    <t>～</t>
  </si>
  <si>
    <t>～</t>
    <phoneticPr fontId="1"/>
  </si>
  <si>
    <t>工事名：</t>
    <rPh sb="0" eb="3">
      <t>コウジメイ</t>
    </rPh>
    <phoneticPr fontId="1"/>
  </si>
  <si>
    <t>施工開始日</t>
    <rPh sb="0" eb="2">
      <t>セコウ</t>
    </rPh>
    <rPh sb="2" eb="5">
      <t>カイシビ</t>
    </rPh>
    <phoneticPr fontId="1"/>
  </si>
  <si>
    <t>施工完了日</t>
    <rPh sb="0" eb="2">
      <t>セコウ</t>
    </rPh>
    <rPh sb="2" eb="4">
      <t>カンリョウ</t>
    </rPh>
    <rPh sb="4" eb="5">
      <t>ヒ</t>
    </rPh>
    <phoneticPr fontId="1"/>
  </si>
  <si>
    <t>受注者：</t>
    <rPh sb="0" eb="3">
      <t>ジュチュウシャ</t>
    </rPh>
    <phoneticPr fontId="1"/>
  </si>
  <si>
    <t>発注者：</t>
    <rPh sb="0" eb="3">
      <t>ハッチュウシャ</t>
    </rPh>
    <phoneticPr fontId="1"/>
  </si>
  <si>
    <t>率</t>
    <rPh sb="0" eb="1">
      <t>リツ</t>
    </rPh>
    <phoneticPr fontId="1"/>
  </si>
  <si>
    <t>全体日数</t>
    <rPh sb="0" eb="2">
      <t>ゼンタイ</t>
    </rPh>
    <rPh sb="2" eb="4">
      <t>ニッスウ</t>
    </rPh>
    <phoneticPr fontId="1"/>
  </si>
  <si>
    <t>工期：</t>
    <rPh sb="0" eb="2">
      <t>コウキ</t>
    </rPh>
    <phoneticPr fontId="1"/>
  </si>
  <si>
    <t>休工日数</t>
    <rPh sb="0" eb="2">
      <t>キュウコウ</t>
    </rPh>
    <rPh sb="2" eb="4">
      <t>ニッスウ</t>
    </rPh>
    <phoneticPr fontId="1"/>
  </si>
  <si>
    <t>休工率</t>
    <rPh sb="0" eb="1">
      <t>キュウ</t>
    </rPh>
    <rPh sb="1" eb="2">
      <t>コウ</t>
    </rPh>
    <rPh sb="2" eb="3">
      <t>リツ</t>
    </rPh>
    <phoneticPr fontId="1"/>
  </si>
  <si>
    <t>月単位の週休二日</t>
    <rPh sb="0" eb="3">
      <t>ツキタンイ</t>
    </rPh>
    <rPh sb="4" eb="6">
      <t>シュウキュウ</t>
    </rPh>
    <rPh sb="6" eb="8">
      <t>フツカ</t>
    </rPh>
    <phoneticPr fontId="1"/>
  </si>
  <si>
    <t>休日</t>
    <rPh sb="0" eb="2">
      <t>キュウジツ</t>
    </rPh>
    <phoneticPr fontId="1"/>
  </si>
  <si>
    <t>達成
状況</t>
    <rPh sb="0" eb="2">
      <t>タッセイ</t>
    </rPh>
    <rPh sb="3" eb="5">
      <t>ジョウキョウ</t>
    </rPh>
    <phoneticPr fontId="1"/>
  </si>
  <si>
    <t>休工日</t>
    <rPh sb="0" eb="2">
      <t>キュウコウ</t>
    </rPh>
    <rPh sb="2" eb="3">
      <t>ニチ</t>
    </rPh>
    <phoneticPr fontId="1"/>
  </si>
  <si>
    <t>休工日</t>
    <rPh sb="2" eb="3">
      <t>ビ</t>
    </rPh>
    <phoneticPr fontId="1"/>
  </si>
  <si>
    <t>休工率</t>
    <rPh sb="2" eb="3">
      <t>リツ</t>
    </rPh>
    <phoneticPr fontId="1"/>
  </si>
  <si>
    <t>※休工率が28.5%以上または土日日数以上で達成</t>
    <rPh sb="1" eb="4">
      <t>キュウコウリツ</t>
    </rPh>
    <rPh sb="10" eb="12">
      <t>イジョウ</t>
    </rPh>
    <rPh sb="15" eb="17">
      <t>ドニチ</t>
    </rPh>
    <rPh sb="17" eb="19">
      <t>ニッスウ</t>
    </rPh>
    <rPh sb="19" eb="21">
      <t>イジョウ</t>
    </rPh>
    <rPh sb="22" eb="24">
      <t>タッセイ</t>
    </rPh>
    <phoneticPr fontId="1"/>
  </si>
  <si>
    <t>当初設計</t>
    <rPh sb="0" eb="2">
      <t>トウショ</t>
    </rPh>
    <rPh sb="2" eb="4">
      <t>セッケイ</t>
    </rPh>
    <phoneticPr fontId="1"/>
  </si>
  <si>
    <t>達成</t>
    <rPh sb="0" eb="2">
      <t>タッセイ</t>
    </rPh>
    <phoneticPr fontId="1"/>
  </si>
  <si>
    <t>完全週休2日</t>
    <rPh sb="0" eb="2">
      <t>カンゼン</t>
    </rPh>
    <rPh sb="2" eb="6">
      <t>シュウキュウフツカ</t>
    </rPh>
    <phoneticPr fontId="1"/>
  </si>
  <si>
    <t>分</t>
    <rPh sb="0" eb="1">
      <t>ブン</t>
    </rPh>
    <phoneticPr fontId="1"/>
  </si>
  <si>
    <t>完全週休2日</t>
    <rPh sb="0" eb="6">
      <t>カンゼンシュウキュウフツカ</t>
    </rPh>
    <phoneticPr fontId="1"/>
  </si>
  <si>
    <t>準備期間(単年)</t>
    <rPh sb="0" eb="2">
      <t>ジュンビ</t>
    </rPh>
    <rPh sb="2" eb="4">
      <t>キカン</t>
    </rPh>
    <phoneticPr fontId="1"/>
  </si>
  <si>
    <t>対象外(単年)</t>
    <phoneticPr fontId="1"/>
  </si>
  <si>
    <t>計画</t>
    <rPh sb="0" eb="2">
      <t>ケイカク</t>
    </rPh>
    <phoneticPr fontId="1"/>
  </si>
  <si>
    <t>実績</t>
    <rPh sb="0" eb="2">
      <t>ジッセキ</t>
    </rPh>
    <phoneticPr fontId="1"/>
  </si>
  <si>
    <t>休工日</t>
    <rPh sb="0" eb="2">
      <t>キュウコウ</t>
    </rPh>
    <rPh sb="2" eb="3">
      <t>ヒ</t>
    </rPh>
    <phoneticPr fontId="1"/>
  </si>
  <si>
    <t>休工日</t>
    <rPh sb="0" eb="2">
      <t>キュウコウ</t>
    </rPh>
    <rPh sb="2" eb="3">
      <t>ビ</t>
    </rPh>
    <phoneticPr fontId="1"/>
  </si>
  <si>
    <t>国民の祝日・休日月日</t>
  </si>
  <si>
    <t>国民の祝日・休日名称</t>
  </si>
  <si>
    <t>元日</t>
  </si>
  <si>
    <t>成人の日</t>
  </si>
  <si>
    <t>建国記念の日</t>
  </si>
  <si>
    <t>休日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</si>
  <si>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</si>
  <si>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</si>
  <si>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</si>
  <si>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</si>
  <si>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</si>
  <si>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</si>
  <si>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</si>
  <si>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</si>
  <si>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</si>
  <si>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</si>
  <si>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</si>
  <si>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</si>
  <si>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</si>
  <si>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祝日</t>
    <rPh sb="0" eb="2">
      <t>シュクジツ</t>
    </rPh>
    <phoneticPr fontId="1"/>
  </si>
  <si>
    <t>完全週休2日確認</t>
    <rPh sb="0" eb="2">
      <t>カンゼン</t>
    </rPh>
    <rPh sb="2" eb="6">
      <t>シュウキュウフツカ</t>
    </rPh>
    <rPh sb="6" eb="8">
      <t>カクニン</t>
    </rPh>
    <phoneticPr fontId="1"/>
  </si>
  <si>
    <t>※消さない</t>
    <rPh sb="1" eb="2">
      <t>ケ</t>
    </rPh>
    <phoneticPr fontId="1"/>
  </si>
  <si>
    <t>休工</t>
    <rPh sb="0" eb="2">
      <t>キュウコウ</t>
    </rPh>
    <phoneticPr fontId="1"/>
  </si>
  <si>
    <t>３．（計画）シートにて週休2日の達成率を確認。</t>
    <phoneticPr fontId="1"/>
  </si>
  <si>
    <t>１．「基本条件シート」変更部分を記入</t>
    <rPh sb="3" eb="7">
      <t>キホンジョウケン</t>
    </rPh>
    <rPh sb="11" eb="13">
      <t>ヘンコウ</t>
    </rPh>
    <rPh sb="13" eb="15">
      <t>ブブン</t>
    </rPh>
    <rPh sb="16" eb="18">
      <t>キニュウ</t>
    </rPh>
    <phoneticPr fontId="1"/>
  </si>
  <si>
    <t>１．「基本条件シート」黄色着色部分を記入（当初部分のみ）</t>
    <rPh sb="3" eb="7">
      <t>キホンジョウケン</t>
    </rPh>
    <rPh sb="11" eb="13">
      <t>キイロ</t>
    </rPh>
    <rPh sb="13" eb="15">
      <t>チャクショク</t>
    </rPh>
    <rPh sb="15" eb="17">
      <t>ブブン</t>
    </rPh>
    <rPh sb="18" eb="20">
      <t>キニュウ</t>
    </rPh>
    <rPh sb="21" eb="23">
      <t>トウショ</t>
    </rPh>
    <rPh sb="23" eb="25">
      <t>ブブン</t>
    </rPh>
    <phoneticPr fontId="1"/>
  </si>
  <si>
    <t>2．週休2日の取得状況は受発注者間で認識に相違が無いよう留意してください。</t>
    <rPh sb="2" eb="4">
      <t>シュウキュウ</t>
    </rPh>
    <rPh sb="5" eb="6">
      <t>ニチ</t>
    </rPh>
    <rPh sb="7" eb="9">
      <t>シュトク</t>
    </rPh>
    <rPh sb="9" eb="11">
      <t>ジョウキョウ</t>
    </rPh>
    <rPh sb="12" eb="15">
      <t>ジュハッチュウ</t>
    </rPh>
    <rPh sb="15" eb="16">
      <t>シャ</t>
    </rPh>
    <rPh sb="16" eb="17">
      <t>アイダ</t>
    </rPh>
    <rPh sb="18" eb="20">
      <t>ニンシキ</t>
    </rPh>
    <rPh sb="21" eb="23">
      <t>ソウイ</t>
    </rPh>
    <rPh sb="24" eb="25">
      <t>ナ</t>
    </rPh>
    <rPh sb="28" eb="30">
      <t>リュウイ</t>
    </rPh>
    <phoneticPr fontId="1"/>
  </si>
  <si>
    <t>3．本資料は令和6年10月1日以降の単価適用日を使用する週休2日工事に使用することを想定しています。</t>
    <rPh sb="2" eb="5">
      <t>ホンシリョウ</t>
    </rPh>
    <rPh sb="6" eb="8">
      <t>レイワ</t>
    </rPh>
    <rPh sb="9" eb="10">
      <t>ネン</t>
    </rPh>
    <rPh sb="12" eb="13">
      <t>ガツ</t>
    </rPh>
    <rPh sb="14" eb="15">
      <t>ニチ</t>
    </rPh>
    <rPh sb="15" eb="17">
      <t>イコウ</t>
    </rPh>
    <rPh sb="18" eb="23">
      <t>タンカテキヨウビ</t>
    </rPh>
    <rPh sb="24" eb="26">
      <t>シヨウ</t>
    </rPh>
    <rPh sb="28" eb="30">
      <t>シュウキュウ</t>
    </rPh>
    <rPh sb="31" eb="32">
      <t>ニチ</t>
    </rPh>
    <rPh sb="32" eb="34">
      <t>コウジ</t>
    </rPh>
    <rPh sb="35" eb="37">
      <t>シヨウ</t>
    </rPh>
    <rPh sb="42" eb="44">
      <t>ソウテイ</t>
    </rPh>
    <phoneticPr fontId="1"/>
  </si>
  <si>
    <t>4．入力不要箇所は誤操作防止のためパスワードロックがかかっています。</t>
    <rPh sb="2" eb="4">
      <t>ニュウリョク</t>
    </rPh>
    <rPh sb="4" eb="6">
      <t>フヨウ</t>
    </rPh>
    <rPh sb="6" eb="8">
      <t>カショ</t>
    </rPh>
    <rPh sb="9" eb="12">
      <t>ゴソウサ</t>
    </rPh>
    <rPh sb="12" eb="14">
      <t>ボウシ</t>
    </rPh>
    <phoneticPr fontId="1"/>
  </si>
  <si>
    <t>a</t>
    <phoneticPr fontId="1"/>
  </si>
  <si>
    <t>達成状況</t>
    <rPh sb="0" eb="2">
      <t>タッセイ</t>
    </rPh>
    <rPh sb="2" eb="4">
      <t>ジョウキョウ</t>
    </rPh>
    <phoneticPr fontId="1"/>
  </si>
  <si>
    <t>３．（実績）シートにて週休2日の達成率を確認。</t>
    <rPh sb="3" eb="5">
      <t>ジッセキ</t>
    </rPh>
    <phoneticPr fontId="1"/>
  </si>
  <si>
    <t>工事施工中～完成時の操作手順</t>
    <rPh sb="0" eb="2">
      <t>コウジ</t>
    </rPh>
    <rPh sb="2" eb="4">
      <t>セコウ</t>
    </rPh>
    <rPh sb="4" eb="5">
      <t>チュウ</t>
    </rPh>
    <rPh sb="6" eb="9">
      <t>カンセイジ</t>
    </rPh>
    <rPh sb="10" eb="12">
      <t>ソウサ</t>
    </rPh>
    <rPh sb="12" eb="14">
      <t>テジュン</t>
    </rPh>
    <phoneticPr fontId="1"/>
  </si>
  <si>
    <t>5. 「祝日」シートに祝日が記入されています。使用する年度に合わせて適宜変更が必要です。</t>
    <rPh sb="4" eb="6">
      <t>シュクジツ</t>
    </rPh>
    <rPh sb="11" eb="13">
      <t>シュクジツ</t>
    </rPh>
    <rPh sb="14" eb="16">
      <t>キニュウ</t>
    </rPh>
    <rPh sb="23" eb="25">
      <t>シヨウ</t>
    </rPh>
    <rPh sb="27" eb="29">
      <t>ネンド</t>
    </rPh>
    <rPh sb="30" eb="31">
      <t>ア</t>
    </rPh>
    <rPh sb="34" eb="36">
      <t>テキギ</t>
    </rPh>
    <rPh sb="36" eb="38">
      <t>ヘンコウ</t>
    </rPh>
    <rPh sb="39" eb="41">
      <t>ヒツヨウ</t>
    </rPh>
    <phoneticPr fontId="1"/>
  </si>
  <si>
    <t>https://www8.cao.go.jp/chosei/shukujitsu/gaiyou.html</t>
    <phoneticPr fontId="1"/>
  </si>
  <si>
    <t>※出典：内閣府下記Webより</t>
    <rPh sb="1" eb="3">
      <t>シュッテン</t>
    </rPh>
    <rPh sb="4" eb="7">
      <t>ナイカクフ</t>
    </rPh>
    <rPh sb="7" eb="9">
      <t>カキ</t>
    </rPh>
    <phoneticPr fontId="1"/>
  </si>
  <si>
    <t>２．「入力用シート」で各日付における対象外期間の有無、休工予定を入力する（E列、F列）</t>
    <rPh sb="3" eb="6">
      <t>ニュウリョクヨウ</t>
    </rPh>
    <rPh sb="11" eb="12">
      <t>カク</t>
    </rPh>
    <rPh sb="12" eb="14">
      <t>ヒヅケ</t>
    </rPh>
    <rPh sb="18" eb="21">
      <t>タイショウガイ</t>
    </rPh>
    <rPh sb="21" eb="23">
      <t>キカン</t>
    </rPh>
    <rPh sb="24" eb="26">
      <t>ウム</t>
    </rPh>
    <rPh sb="27" eb="29">
      <t>キュウコウ</t>
    </rPh>
    <rPh sb="29" eb="31">
      <t>ヨテイ</t>
    </rPh>
    <rPh sb="32" eb="34">
      <t>ニュウリョク</t>
    </rPh>
    <rPh sb="38" eb="39">
      <t>レツ</t>
    </rPh>
    <rPh sb="41" eb="42">
      <t>レツ</t>
    </rPh>
    <phoneticPr fontId="1"/>
  </si>
  <si>
    <t>２．現場休工の実績に応じ「入力用シート」で各日付における対象外期間の有無、休工を入力する（G列、H列）</t>
    <rPh sb="13" eb="16">
      <t>ニュウリョクヨウ</t>
    </rPh>
    <rPh sb="21" eb="22">
      <t>カク</t>
    </rPh>
    <rPh sb="22" eb="24">
      <t>ヒヅケ</t>
    </rPh>
    <rPh sb="28" eb="31">
      <t>タイショウガイ</t>
    </rPh>
    <rPh sb="31" eb="33">
      <t>キカン</t>
    </rPh>
    <rPh sb="34" eb="36">
      <t>ウム</t>
    </rPh>
    <rPh sb="37" eb="39">
      <t>キュウコウ</t>
    </rPh>
    <rPh sb="40" eb="42">
      <t>ニュウリョク</t>
    </rPh>
    <rPh sb="46" eb="47">
      <t>レツ</t>
    </rPh>
    <rPh sb="49" eb="50">
      <t>レツ</t>
    </rPh>
    <phoneticPr fontId="1"/>
  </si>
  <si>
    <t>　</t>
  </si>
  <si>
    <t>夏季休暇</t>
  </si>
  <si>
    <t>年末年始休暇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</si>
</sst>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quot;日&quot;"/>
    <numFmt numFmtId="177" formatCode="d"/>
    <numFmt numFmtId="178" formatCode="0.0%"/>
    <numFmt numFmtId="179" formatCode="[$-F800]dddd\,\ mmmm\ dd\,\ yyyy"/>
  </numFmts>
  <fonts count="17" x14ac:knownFonts="1">
    <font>
      <sz val="11"/>
      <color theme="1"/>
      <name val="游ゴシック"/>
      <family val="2"/>
      <charset val="128"/>
      <scheme val="minor"/>
    </font>
    <font>
      <sz val="6"/>
      <name val="游ゴシック"/>
      <family val="2"/>
      <charset val="128"/>
      <scheme val="minor"/>
    </font>
    <font>
      <sz val="11"/>
      <name val="BIZ UDPゴシック"/>
      <family val="3"/>
      <charset val="128"/>
    </font>
    <font>
      <b/>
      <i/>
      <sz val="11"/>
      <name val="BIZ UDPゴシック"/>
      <family val="3"/>
      <charset val="128"/>
    </font>
    <font>
      <sz val="11"/>
      <color rgb="FFFF0000"/>
      <name val="BIZ UDPゴシック"/>
      <family val="3"/>
      <charset val="128"/>
    </font>
    <font>
      <b/>
      <sz val="18"/>
      <color theme="1"/>
      <name val="游ゴシック"/>
      <family val="3"/>
      <charset val="128"/>
      <scheme val="minor"/>
    </font>
    <font>
      <sz val="10"/>
      <color theme="1"/>
      <name val="Verdana"/>
      <family val="2"/>
    </font>
    <font>
      <sz val="11"/>
      <name val="游ゴシック"/>
      <family val="2"/>
      <charset val="128"/>
      <scheme val="minor"/>
    </font>
    <font>
      <b/>
      <sz val="11"/>
      <color rgb="FF00B050"/>
      <name val="BIZ UDPゴシック"/>
      <family val="3"/>
      <charset val="128"/>
    </font>
    <font>
      <sz val="12"/>
      <name val="游ゴシック"/>
      <family val="2"/>
      <charset val="128"/>
      <scheme val="minor"/>
    </font>
    <font>
      <sz val="12"/>
      <name val="BIZ UDPゴシック"/>
      <family val="3"/>
      <charset val="128"/>
    </font>
    <font>
      <sz val="14"/>
      <name val="BIZ UDPゴシック"/>
      <family val="3"/>
      <charset val="128"/>
    </font>
    <font>
      <sz val="10"/>
      <name val="BIZ UDPゴシック"/>
      <family val="3"/>
      <charset val="128"/>
    </font>
    <font>
      <b/>
      <sz val="16"/>
      <name val="BIZ UDPゴシック"/>
      <family val="3"/>
      <charset val="128"/>
    </font>
    <font>
      <sz val="16"/>
      <name val="BIZ UDPゴシック"/>
      <family val="3"/>
      <charset val="128"/>
    </font>
    <font>
      <b/>
      <sz val="14"/>
      <color theme="1"/>
      <name val="游ゴシック"/>
      <family val="3"/>
      <charset val="128"/>
      <scheme val="minor"/>
    </font>
    <font>
      <u/>
      <sz val="11"/>
      <color theme="10"/>
      <name val="游ゴシック"/>
      <family val="2"/>
      <charset val="128"/>
      <scheme val="minor"/>
    </font>
  </fonts>
  <fills count="9">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8"/>
        <bgColor indexed="64"/>
      </patternFill>
    </fill>
    <fill>
      <patternFill patternType="solid">
        <fgColor theme="8" tint="0.39997558519241921"/>
        <bgColor indexed="64"/>
      </patternFill>
    </fill>
  </fills>
  <borders count="68">
    <border>
      <left/>
      <right/>
      <top/>
      <bottom/>
      <diagonal/>
    </border>
    <border>
      <left style="medium">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medium">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top style="medium">
        <color auto="1"/>
      </top>
      <bottom/>
      <diagonal/>
    </border>
    <border>
      <left/>
      <right style="medium">
        <color indexed="64"/>
      </right>
      <top/>
      <bottom/>
      <diagonal/>
    </border>
    <border>
      <left/>
      <right/>
      <top/>
      <bottom style="medium">
        <color indexed="64"/>
      </bottom>
      <diagonal/>
    </border>
    <border>
      <left style="medium">
        <color auto="1"/>
      </left>
      <right style="dashed">
        <color auto="1"/>
      </right>
      <top style="medium">
        <color auto="1"/>
      </top>
      <bottom/>
      <diagonal/>
    </border>
    <border>
      <left style="medium">
        <color auto="1"/>
      </left>
      <right style="dashed">
        <color auto="1"/>
      </right>
      <top/>
      <bottom/>
      <diagonal/>
    </border>
    <border>
      <left style="medium">
        <color auto="1"/>
      </left>
      <right style="dashed">
        <color auto="1"/>
      </right>
      <top/>
      <bottom style="medium">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dotted">
        <color indexed="64"/>
      </left>
      <right style="medium">
        <color auto="1"/>
      </right>
      <top style="medium">
        <color auto="1"/>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auto="1"/>
      </left>
      <right/>
      <top style="thin">
        <color indexed="64"/>
      </top>
      <bottom style="thin">
        <color auto="1"/>
      </bottom>
      <diagonal/>
    </border>
    <border>
      <left style="thin">
        <color indexed="64"/>
      </left>
      <right style="thin">
        <color indexed="64"/>
      </right>
      <top/>
      <bottom style="thin">
        <color indexed="64"/>
      </bottom>
      <diagonal/>
    </border>
    <border>
      <left style="medium">
        <color indexed="64"/>
      </left>
      <right/>
      <top/>
      <bottom/>
      <diagonal/>
    </border>
    <border>
      <left style="dashed">
        <color auto="1"/>
      </left>
      <right style="medium">
        <color indexed="64"/>
      </right>
      <top style="medium">
        <color indexed="64"/>
      </top>
      <bottom/>
      <diagonal/>
    </border>
    <border>
      <left style="dashed">
        <color auto="1"/>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ashed">
        <color auto="1"/>
      </left>
      <right style="medium">
        <color indexed="64"/>
      </right>
      <top/>
      <bottom/>
      <diagonal/>
    </border>
    <border>
      <left style="thin">
        <color indexed="64"/>
      </left>
      <right style="medium">
        <color indexed="64"/>
      </right>
      <top style="medium">
        <color indexed="64"/>
      </top>
      <bottom style="medium">
        <color indexed="64"/>
      </bottom>
      <diagonal/>
    </border>
    <border>
      <left style="dashed">
        <color auto="1"/>
      </left>
      <right style="dotted">
        <color indexed="64"/>
      </right>
      <top style="medium">
        <color indexed="64"/>
      </top>
      <bottom/>
      <diagonal/>
    </border>
    <border>
      <left style="dashed">
        <color auto="1"/>
      </left>
      <right style="dotted">
        <color indexed="64"/>
      </right>
      <top/>
      <bottom style="medium">
        <color indexed="64"/>
      </bottom>
      <diagonal/>
    </border>
    <border>
      <left style="dashed">
        <color auto="1"/>
      </left>
      <right style="dotted">
        <color indexed="64"/>
      </right>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ashed">
        <color auto="1"/>
      </left>
      <right/>
      <top style="thin">
        <color auto="1"/>
      </top>
      <bottom style="thin">
        <color auto="1"/>
      </bottom>
      <diagonal/>
    </border>
    <border>
      <left style="dashed">
        <color auto="1"/>
      </left>
      <right/>
      <top style="thin">
        <color auto="1"/>
      </top>
      <bottom style="medium">
        <color auto="1"/>
      </bottom>
      <diagonal/>
    </border>
    <border>
      <left style="medium">
        <color indexed="64"/>
      </left>
      <right style="thin">
        <color indexed="64"/>
      </right>
      <top/>
      <bottom style="thin">
        <color auto="1"/>
      </bottom>
      <diagonal/>
    </border>
    <border>
      <left style="thin">
        <color indexed="64"/>
      </left>
      <right style="medium">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diagonal/>
    </border>
    <border>
      <left style="thin">
        <color indexed="64"/>
      </left>
      <right style="medium">
        <color auto="1"/>
      </right>
      <top/>
      <bottom/>
      <diagonal/>
    </border>
    <border>
      <left style="thin">
        <color auto="1"/>
      </left>
      <right style="thin">
        <color auto="1"/>
      </right>
      <top style="thin">
        <color auto="1"/>
      </top>
      <bottom style="thick">
        <color rgb="FFFF0000"/>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style="thin">
        <color auto="1"/>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06">
    <xf numFmtId="0" fontId="0" fillId="0" borderId="0" xfId="0">
      <alignment vertical="center"/>
    </xf>
    <xf numFmtId="20" fontId="0" fillId="0" borderId="0" xfId="0" applyNumberFormat="1">
      <alignment vertical="center"/>
    </xf>
    <xf numFmtId="22" fontId="0" fillId="0" borderId="0" xfId="0" applyNumberFormat="1">
      <alignment vertical="center"/>
    </xf>
    <xf numFmtId="0" fontId="0" fillId="0" borderId="0" xfId="0" applyBorder="1">
      <alignment vertical="center"/>
    </xf>
    <xf numFmtId="177" fontId="2" fillId="0" borderId="2" xfId="0" applyNumberFormat="1" applyFont="1" applyFill="1" applyBorder="1" applyAlignment="1">
      <alignment vertical="center" shrinkToFit="1"/>
    </xf>
    <xf numFmtId="0" fontId="2" fillId="0" borderId="2" xfId="0" applyFont="1" applyFill="1" applyBorder="1" applyAlignment="1">
      <alignment horizontal="center" vertical="center" shrinkToFit="1"/>
    </xf>
    <xf numFmtId="0" fontId="0" fillId="0" borderId="15" xfId="0" applyBorder="1">
      <alignment vertical="center"/>
    </xf>
    <xf numFmtId="0" fontId="0" fillId="0" borderId="13" xfId="0" applyBorder="1">
      <alignment vertical="center"/>
    </xf>
    <xf numFmtId="14" fontId="0" fillId="0" borderId="14" xfId="0" applyNumberFormat="1" applyBorder="1">
      <alignment vertical="center"/>
    </xf>
    <xf numFmtId="14" fontId="0" fillId="0" borderId="0" xfId="0" applyNumberFormat="1" applyBorder="1">
      <alignment vertical="center"/>
    </xf>
    <xf numFmtId="14" fontId="0" fillId="0" borderId="15" xfId="0" applyNumberFormat="1" applyBorder="1">
      <alignment vertical="center"/>
    </xf>
    <xf numFmtId="0" fontId="0" fillId="0" borderId="0" xfId="0" applyBorder="1" applyAlignment="1">
      <alignment horizontal="center" vertical="center"/>
    </xf>
    <xf numFmtId="0" fontId="0" fillId="3" borderId="16" xfId="0" applyFill="1" applyBorder="1">
      <alignment vertical="center"/>
    </xf>
    <xf numFmtId="0" fontId="5" fillId="0" borderId="0" xfId="0" applyFont="1">
      <alignment vertical="center"/>
    </xf>
    <xf numFmtId="0" fontId="0" fillId="0" borderId="0" xfId="0" applyBorder="1" applyAlignment="1">
      <alignment horizontal="center" vertical="center"/>
    </xf>
    <xf numFmtId="0" fontId="0" fillId="0" borderId="17" xfId="0" applyBorder="1">
      <alignment vertical="center"/>
    </xf>
    <xf numFmtId="0" fontId="0" fillId="0" borderId="18" xfId="0" applyBorder="1">
      <alignment vertical="center"/>
    </xf>
    <xf numFmtId="14" fontId="0" fillId="3" borderId="21" xfId="0" applyNumberFormat="1" applyFill="1" applyBorder="1">
      <alignment vertical="center"/>
    </xf>
    <xf numFmtId="0" fontId="0" fillId="0" borderId="18" xfId="0" applyBorder="1" applyAlignment="1">
      <alignment horizontal="center" vertical="center"/>
    </xf>
    <xf numFmtId="14" fontId="0" fillId="3" borderId="20" xfId="0" applyNumberFormat="1" applyFill="1" applyBorder="1">
      <alignment vertical="center"/>
    </xf>
    <xf numFmtId="0" fontId="0" fillId="0" borderId="16" xfId="0" applyBorder="1">
      <alignment vertical="center"/>
    </xf>
    <xf numFmtId="0" fontId="0" fillId="0" borderId="24" xfId="0" applyBorder="1">
      <alignment vertical="center"/>
    </xf>
    <xf numFmtId="0" fontId="0" fillId="3" borderId="17" xfId="0" applyFill="1" applyBorder="1">
      <alignment vertical="center"/>
    </xf>
    <xf numFmtId="0" fontId="0" fillId="3" borderId="18" xfId="0" applyFill="1" applyBorder="1">
      <alignment vertical="center"/>
    </xf>
    <xf numFmtId="0" fontId="0" fillId="3" borderId="17" xfId="0" applyFill="1" applyBorder="1" applyAlignment="1">
      <alignment vertical="center"/>
    </xf>
    <xf numFmtId="177" fontId="2" fillId="0" borderId="1" xfId="0" applyNumberFormat="1" applyFont="1" applyFill="1" applyBorder="1" applyAlignment="1">
      <alignment vertical="center" shrinkToFit="1"/>
    </xf>
    <xf numFmtId="177" fontId="2" fillId="0" borderId="4" xfId="0" applyNumberFormat="1" applyFont="1" applyFill="1" applyBorder="1" applyAlignment="1">
      <alignment vertical="center" shrinkToFit="1"/>
    </xf>
    <xf numFmtId="177" fontId="2" fillId="0" borderId="5" xfId="0" applyNumberFormat="1" applyFont="1" applyFill="1" applyBorder="1" applyAlignment="1">
      <alignment vertical="center" shrinkToFit="1"/>
    </xf>
    <xf numFmtId="0" fontId="0" fillId="0" borderId="18" xfId="0" applyBorder="1">
      <alignment vertical="center"/>
    </xf>
    <xf numFmtId="0" fontId="0" fillId="3" borderId="12" xfId="0" applyFill="1" applyBorder="1" applyAlignment="1">
      <alignment horizontal="center" vertical="center"/>
    </xf>
    <xf numFmtId="0" fontId="0" fillId="0" borderId="36" xfId="0" applyBorder="1">
      <alignment vertical="center"/>
    </xf>
    <xf numFmtId="0" fontId="0" fillId="0" borderId="29" xfId="0" applyBorder="1">
      <alignment vertical="center"/>
    </xf>
    <xf numFmtId="0" fontId="0" fillId="0" borderId="28"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14" fontId="0" fillId="0" borderId="44" xfId="0" applyNumberFormat="1" applyBorder="1">
      <alignment vertical="center"/>
    </xf>
    <xf numFmtId="14" fontId="0" fillId="0" borderId="38" xfId="0" applyNumberFormat="1" applyBorder="1">
      <alignment vertical="center"/>
    </xf>
    <xf numFmtId="0" fontId="0" fillId="0" borderId="12" xfId="0" applyBorder="1" applyAlignment="1">
      <alignment horizontal="center" vertical="center"/>
    </xf>
    <xf numFmtId="14" fontId="0" fillId="0" borderId="37" xfId="0" applyNumberFormat="1"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14" fontId="0" fillId="0" borderId="48" xfId="0" applyNumberFormat="1" applyBorder="1">
      <alignment vertical="center"/>
    </xf>
    <xf numFmtId="14" fontId="0" fillId="0" borderId="47" xfId="0" applyNumberFormat="1" applyBorder="1">
      <alignment vertical="center"/>
    </xf>
    <xf numFmtId="0" fontId="6" fillId="0" borderId="49" xfId="0" applyFont="1" applyBorder="1">
      <alignment vertical="center"/>
    </xf>
    <xf numFmtId="0" fontId="6" fillId="0" borderId="50" xfId="0" applyFont="1" applyBorder="1">
      <alignment vertical="center"/>
    </xf>
    <xf numFmtId="0" fontId="0" fillId="0" borderId="31" xfId="0" applyBorder="1">
      <alignment vertical="center"/>
    </xf>
    <xf numFmtId="0" fontId="0" fillId="0" borderId="50" xfId="0" applyBorder="1">
      <alignment vertical="center"/>
    </xf>
    <xf numFmtId="0" fontId="2" fillId="0" borderId="0" xfId="0" applyFont="1">
      <alignment vertical="center"/>
    </xf>
    <xf numFmtId="0" fontId="9" fillId="0" borderId="17" xfId="0" applyFont="1" applyBorder="1">
      <alignment vertical="center"/>
    </xf>
    <xf numFmtId="0" fontId="9" fillId="0" borderId="18" xfId="0" applyFont="1" applyBorder="1">
      <alignment vertical="center"/>
    </xf>
    <xf numFmtId="0" fontId="7" fillId="0" borderId="18" xfId="0" applyFont="1" applyBorder="1">
      <alignment vertical="center"/>
    </xf>
    <xf numFmtId="0" fontId="2" fillId="0" borderId="0" xfId="0" applyFont="1" applyAlignment="1">
      <alignment vertical="center" shrinkToFit="1"/>
    </xf>
    <xf numFmtId="0" fontId="2" fillId="0" borderId="17" xfId="0" applyFont="1" applyBorder="1" applyAlignment="1">
      <alignment horizontal="left" vertical="center" shrinkToFit="1"/>
    </xf>
    <xf numFmtId="0" fontId="2" fillId="0" borderId="17"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centerContinuous" vertical="center" shrinkToFit="1"/>
    </xf>
    <xf numFmtId="0" fontId="2" fillId="0" borderId="21" xfId="0" applyFont="1" applyBorder="1" applyAlignment="1">
      <alignment horizontal="centerContinuous" vertical="center" shrinkToFit="1"/>
    </xf>
    <xf numFmtId="0" fontId="2" fillId="0" borderId="30" xfId="0" applyFont="1" applyBorder="1" applyAlignment="1">
      <alignment horizontal="centerContinuous" vertical="center" shrinkToFit="1"/>
    </xf>
    <xf numFmtId="0" fontId="2" fillId="0" borderId="34" xfId="0" applyFont="1" applyBorder="1" applyAlignment="1">
      <alignment horizontal="centerContinuous" vertical="center" shrinkToFit="1"/>
    </xf>
    <xf numFmtId="0" fontId="2" fillId="0" borderId="20" xfId="0" applyFont="1" applyBorder="1" applyAlignment="1">
      <alignment horizontal="centerContinuous" vertical="center" shrinkToFit="1"/>
    </xf>
    <xf numFmtId="0" fontId="2" fillId="0" borderId="25" xfId="0" applyFont="1" applyBorder="1" applyAlignment="1">
      <alignment horizontal="centerContinuous" vertical="center" shrinkToFit="1"/>
    </xf>
    <xf numFmtId="0" fontId="2" fillId="0" borderId="23" xfId="0" applyFont="1" applyBorder="1" applyAlignment="1">
      <alignment horizontal="centerContinuous" vertical="center" shrinkToFit="1"/>
    </xf>
    <xf numFmtId="0" fontId="2" fillId="0" borderId="26" xfId="0" applyFont="1" applyBorder="1" applyAlignment="1">
      <alignment horizontal="centerContinuous" vertical="center" shrinkToFit="1"/>
    </xf>
    <xf numFmtId="0" fontId="2" fillId="0" borderId="26" xfId="0" applyFont="1" applyBorder="1" applyAlignment="1">
      <alignment vertical="center" shrinkToFit="1"/>
    </xf>
    <xf numFmtId="0" fontId="2" fillId="0" borderId="18" xfId="0" applyFont="1" applyBorder="1" applyAlignment="1">
      <alignment horizontal="centerContinuous" vertical="center" shrinkToFit="1"/>
    </xf>
    <xf numFmtId="0" fontId="12" fillId="0" borderId="0" xfId="0" applyFont="1" applyAlignment="1">
      <alignment horizontal="right" vertical="center"/>
    </xf>
    <xf numFmtId="0" fontId="2" fillId="5" borderId="16" xfId="0" applyFont="1" applyFill="1" applyBorder="1" applyAlignment="1">
      <alignment horizontal="center" vertical="center" shrinkToFit="1"/>
    </xf>
    <xf numFmtId="0" fontId="2" fillId="5" borderId="20" xfId="0" applyFont="1" applyFill="1" applyBorder="1" applyAlignment="1">
      <alignment horizontal="center" vertical="center" shrinkToFit="1"/>
    </xf>
    <xf numFmtId="0" fontId="2" fillId="0" borderId="24" xfId="0" applyFont="1" applyBorder="1" applyAlignment="1">
      <alignment horizontal="centerContinuous" vertical="center" shrinkToFit="1"/>
    </xf>
    <xf numFmtId="0" fontId="2" fillId="0" borderId="27" xfId="0" applyFont="1" applyBorder="1" applyAlignment="1">
      <alignment horizontal="centerContinuous" vertical="center" shrinkToFit="1"/>
    </xf>
    <xf numFmtId="0" fontId="2" fillId="0" borderId="27" xfId="0" applyFont="1" applyBorder="1" applyAlignment="1">
      <alignment vertical="center" shrinkToFit="1"/>
    </xf>
    <xf numFmtId="0" fontId="2" fillId="0" borderId="0" xfId="0" applyFont="1" applyAlignment="1">
      <alignment horizontal="centerContinuous" vertical="center" shrinkToFit="1"/>
    </xf>
    <xf numFmtId="0" fontId="2" fillId="0" borderId="0" xfId="0" applyFont="1" applyBorder="1" applyAlignment="1">
      <alignment horizontal="center" vertical="center" shrinkToFit="1"/>
    </xf>
    <xf numFmtId="0" fontId="2" fillId="5" borderId="19" xfId="0"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22" xfId="0" applyFont="1" applyBorder="1" applyAlignment="1">
      <alignment horizontal="centerContinuous" vertical="center" shrinkToFit="1"/>
    </xf>
    <xf numFmtId="0" fontId="2" fillId="0" borderId="17" xfId="0" applyFont="1" applyBorder="1" applyAlignment="1">
      <alignment horizontal="centerContinuous" vertical="center" shrinkToFit="1"/>
    </xf>
    <xf numFmtId="0" fontId="2" fillId="0" borderId="19" xfId="0" applyFont="1" applyBorder="1" applyAlignment="1">
      <alignment horizontal="centerContinuous" vertical="center" shrinkToFit="1"/>
    </xf>
    <xf numFmtId="0" fontId="2" fillId="0" borderId="19" xfId="0" applyFont="1" applyBorder="1" applyAlignment="1">
      <alignment vertical="center" shrinkToFit="1"/>
    </xf>
    <xf numFmtId="0" fontId="2" fillId="0" borderId="0" xfId="0" applyFont="1" applyAlignment="1">
      <alignment horizontal="centerContinuous" vertical="center"/>
    </xf>
    <xf numFmtId="0" fontId="2" fillId="0" borderId="0" xfId="0" applyFont="1" applyFill="1" applyAlignment="1">
      <alignment vertical="center" shrinkToFit="1"/>
    </xf>
    <xf numFmtId="176" fontId="2" fillId="0" borderId="0" xfId="0" applyNumberFormat="1" applyFont="1" applyAlignment="1">
      <alignment vertical="center" shrinkToFit="1"/>
    </xf>
    <xf numFmtId="176" fontId="2" fillId="0" borderId="0" xfId="0" applyNumberFormat="1" applyFont="1" applyAlignment="1">
      <alignment horizontal="center" vertical="center" shrinkToFit="1"/>
    </xf>
    <xf numFmtId="0" fontId="2" fillId="0" borderId="9" xfId="0" applyFont="1" applyBorder="1" applyAlignment="1">
      <alignment vertical="center" shrinkToFit="1"/>
    </xf>
    <xf numFmtId="0" fontId="2" fillId="0" borderId="8" xfId="0" applyFont="1" applyBorder="1" applyAlignment="1">
      <alignment vertical="center" shrinkToFit="1"/>
    </xf>
    <xf numFmtId="176" fontId="2" fillId="0" borderId="0" xfId="0" applyNumberFormat="1" applyFont="1" applyBorder="1" applyAlignment="1">
      <alignment horizontal="center" vertical="center" shrinkToFit="1"/>
    </xf>
    <xf numFmtId="14" fontId="2" fillId="0" borderId="0" xfId="0" applyNumberFormat="1" applyFont="1" applyFill="1" applyAlignment="1">
      <alignment vertical="center" shrinkToFit="1"/>
    </xf>
    <xf numFmtId="0" fontId="2" fillId="0" borderId="1" xfId="0" applyFont="1" applyFill="1" applyBorder="1" applyAlignment="1">
      <alignment horizontal="center" vertical="center" shrinkToFit="1"/>
    </xf>
    <xf numFmtId="0" fontId="2" fillId="0" borderId="0" xfId="0" applyFont="1" applyFill="1" applyBorder="1" applyAlignment="1">
      <alignment horizontal="center" vertical="center" wrapText="1" shrinkToFit="1"/>
    </xf>
    <xf numFmtId="177" fontId="2" fillId="0" borderId="0" xfId="0" applyNumberFormat="1" applyFont="1" applyFill="1" applyAlignment="1">
      <alignment vertical="center" shrinkToFit="1"/>
    </xf>
    <xf numFmtId="0" fontId="2" fillId="0" borderId="0" xfId="0" applyFont="1" applyFill="1" applyBorder="1" applyAlignment="1">
      <alignment horizontal="center" vertical="center" shrinkToFit="1"/>
    </xf>
    <xf numFmtId="176" fontId="2" fillId="0" borderId="0" xfId="0" applyNumberFormat="1" applyFont="1" applyFill="1" applyAlignment="1">
      <alignment vertical="center" shrinkToFit="1"/>
    </xf>
    <xf numFmtId="0" fontId="2" fillId="0" borderId="9" xfId="0" applyFont="1" applyFill="1" applyBorder="1" applyAlignment="1">
      <alignment vertical="center" shrinkToFit="1"/>
    </xf>
    <xf numFmtId="0" fontId="2" fillId="0" borderId="8" xfId="0" applyFont="1" applyFill="1" applyBorder="1" applyAlignment="1">
      <alignment vertical="center" shrinkToFit="1"/>
    </xf>
    <xf numFmtId="0" fontId="2" fillId="0" borderId="0" xfId="0" applyFont="1" applyBorder="1" applyAlignment="1">
      <alignment horizontal="centerContinuous" vertical="center"/>
    </xf>
    <xf numFmtId="0" fontId="2" fillId="0" borderId="0" xfId="0" applyFont="1" applyAlignment="1">
      <alignment horizontal="left" vertical="center"/>
    </xf>
    <xf numFmtId="0" fontId="10" fillId="0" borderId="0" xfId="0" applyFont="1" applyAlignment="1">
      <alignment horizontal="centerContinuous" vertical="center"/>
    </xf>
    <xf numFmtId="14" fontId="2" fillId="0" borderId="0" xfId="0" applyNumberFormat="1" applyFont="1" applyBorder="1" applyAlignment="1">
      <alignment horizontal="center" vertical="center"/>
    </xf>
    <xf numFmtId="14" fontId="2" fillId="0" borderId="0" xfId="0" applyNumberFormat="1" applyFont="1" applyBorder="1" applyAlignment="1">
      <alignment horizontal="center" vertical="center" shrinkToFit="1"/>
    </xf>
    <xf numFmtId="0" fontId="2" fillId="0" borderId="23" xfId="0" applyFont="1" applyBorder="1" applyAlignment="1">
      <alignment vertical="center" shrinkToFit="1"/>
    </xf>
    <xf numFmtId="0" fontId="2" fillId="0" borderId="20" xfId="0" applyFont="1" applyBorder="1" applyAlignment="1">
      <alignment vertical="center" shrinkToFit="1"/>
    </xf>
    <xf numFmtId="0" fontId="11" fillId="0" borderId="0" xfId="0" applyFont="1" applyBorder="1" applyAlignment="1">
      <alignment horizontal="right" shrinkToFit="1"/>
    </xf>
    <xf numFmtId="0" fontId="2" fillId="0" borderId="17" xfId="0" applyFont="1" applyBorder="1" applyAlignment="1">
      <alignment vertical="center" shrinkToFit="1"/>
    </xf>
    <xf numFmtId="0" fontId="2" fillId="0" borderId="35" xfId="0" applyFont="1" applyBorder="1" applyAlignment="1">
      <alignment horizontal="center" vertical="center" shrinkToFit="1"/>
    </xf>
    <xf numFmtId="176" fontId="2" fillId="4" borderId="0" xfId="0" applyNumberFormat="1" applyFont="1" applyFill="1" applyAlignment="1">
      <alignment vertical="center" shrinkToFit="1"/>
    </xf>
    <xf numFmtId="179" fontId="2" fillId="0" borderId="0" xfId="0" applyNumberFormat="1" applyFont="1" applyFill="1" applyAlignment="1">
      <alignment vertical="center" shrinkToFit="1"/>
    </xf>
    <xf numFmtId="0" fontId="2" fillId="0" borderId="0" xfId="0" applyFont="1" applyAlignment="1">
      <alignment vertical="center" shrinkToFit="1"/>
    </xf>
    <xf numFmtId="177" fontId="2" fillId="0" borderId="51" xfId="0" applyNumberFormat="1" applyFont="1" applyFill="1" applyBorder="1" applyAlignment="1">
      <alignment vertical="center" shrinkToFit="1"/>
    </xf>
    <xf numFmtId="177" fontId="2" fillId="0" borderId="52" xfId="0" applyNumberFormat="1" applyFont="1" applyFill="1" applyBorder="1" applyAlignment="1">
      <alignment vertical="center" shrinkToFit="1"/>
    </xf>
    <xf numFmtId="177" fontId="2" fillId="0" borderId="53" xfId="0" applyNumberFormat="1" applyFont="1" applyFill="1" applyBorder="1" applyAlignment="1">
      <alignment vertical="center" shrinkToFit="1"/>
    </xf>
    <xf numFmtId="0" fontId="2" fillId="5" borderId="16" xfId="0" applyFont="1" applyFill="1" applyBorder="1" applyAlignment="1">
      <alignment vertical="center" shrinkToFit="1"/>
    </xf>
    <xf numFmtId="0" fontId="10" fillId="0" borderId="0" xfId="0" applyFont="1" applyAlignment="1">
      <alignment vertical="center" shrinkToFit="1"/>
    </xf>
    <xf numFmtId="0" fontId="2" fillId="0" borderId="16" xfId="0" applyFont="1" applyFill="1" applyBorder="1" applyAlignment="1">
      <alignment vertical="center" shrinkToFit="1"/>
    </xf>
    <xf numFmtId="176" fontId="2" fillId="5" borderId="0" xfId="0" applyNumberFormat="1" applyFont="1" applyFill="1" applyAlignment="1">
      <alignment horizontal="center" vertical="center" shrinkToFit="1"/>
    </xf>
    <xf numFmtId="0" fontId="2" fillId="0" borderId="54" xfId="0" applyFont="1" applyFill="1" applyBorder="1" applyAlignment="1">
      <alignment horizontal="center" vertical="center" wrapText="1" shrinkToFit="1"/>
    </xf>
    <xf numFmtId="0" fontId="2" fillId="0" borderId="35" xfId="0" applyFont="1" applyFill="1" applyBorder="1" applyAlignment="1">
      <alignment horizontal="center" vertical="center" wrapText="1" shrinkToFit="1"/>
    </xf>
    <xf numFmtId="0" fontId="2" fillId="0" borderId="55" xfId="0" applyFont="1" applyFill="1" applyBorder="1" applyAlignment="1">
      <alignment horizontal="center" vertical="center" wrapText="1" shrinkToFit="1"/>
    </xf>
    <xf numFmtId="176" fontId="2" fillId="0" borderId="8" xfId="0" applyNumberFormat="1" applyFont="1" applyBorder="1" applyAlignment="1">
      <alignment vertical="center" shrinkToFit="1"/>
    </xf>
    <xf numFmtId="0" fontId="2" fillId="0" borderId="52"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177" fontId="2" fillId="0" borderId="57" xfId="0" applyNumberFormat="1" applyFont="1" applyFill="1" applyBorder="1" applyAlignment="1">
      <alignment vertical="center" shrinkToFit="1"/>
    </xf>
    <xf numFmtId="0" fontId="2" fillId="5" borderId="58" xfId="0" applyFont="1" applyFill="1" applyBorder="1" applyAlignment="1">
      <alignment vertical="center" shrinkToFit="1"/>
    </xf>
    <xf numFmtId="0" fontId="2" fillId="0" borderId="59" xfId="0" applyFont="1" applyFill="1" applyBorder="1" applyAlignment="1">
      <alignment horizontal="center" vertical="center" shrinkToFit="1"/>
    </xf>
    <xf numFmtId="0" fontId="13" fillId="0" borderId="0" xfId="0" applyFont="1" applyAlignment="1">
      <alignment horizontal="left" shrinkToFit="1"/>
    </xf>
    <xf numFmtId="176" fontId="2" fillId="0" borderId="8" xfId="0" applyNumberFormat="1" applyFont="1" applyFill="1" applyBorder="1" applyAlignment="1">
      <alignment vertical="center" shrinkToFit="1"/>
    </xf>
    <xf numFmtId="177" fontId="2" fillId="5" borderId="2" xfId="0" applyNumberFormat="1" applyFont="1" applyFill="1" applyBorder="1" applyAlignment="1">
      <alignment vertical="center" shrinkToFit="1"/>
    </xf>
    <xf numFmtId="177" fontId="2" fillId="5" borderId="52" xfId="0" applyNumberFormat="1" applyFont="1" applyFill="1" applyBorder="1" applyAlignment="1">
      <alignment vertical="center" shrinkToFit="1"/>
    </xf>
    <xf numFmtId="177" fontId="2" fillId="5" borderId="5" xfId="0" applyNumberFormat="1" applyFont="1" applyFill="1" applyBorder="1" applyAlignment="1">
      <alignment vertical="center" shrinkToFit="1"/>
    </xf>
    <xf numFmtId="177" fontId="2" fillId="5" borderId="53" xfId="0" applyNumberFormat="1" applyFont="1" applyFill="1" applyBorder="1" applyAlignment="1">
      <alignment vertical="center" shrinkToFit="1"/>
    </xf>
    <xf numFmtId="0" fontId="2" fillId="5" borderId="0" xfId="0" applyFont="1" applyFill="1" applyAlignment="1">
      <alignment vertical="center" shrinkToFit="1"/>
    </xf>
    <xf numFmtId="0" fontId="2" fillId="5" borderId="9" xfId="0" applyFont="1" applyFill="1" applyBorder="1" applyAlignment="1">
      <alignment vertical="center" shrinkToFit="1"/>
    </xf>
    <xf numFmtId="0" fontId="2" fillId="5" borderId="8" xfId="0" applyFont="1" applyFill="1" applyBorder="1" applyAlignment="1">
      <alignment vertical="center" shrinkToFit="1"/>
    </xf>
    <xf numFmtId="176" fontId="2" fillId="5" borderId="7" xfId="0" applyNumberFormat="1" applyFont="1" applyFill="1" applyBorder="1" applyAlignment="1">
      <alignment vertical="center" shrinkToFit="1"/>
    </xf>
    <xf numFmtId="176" fontId="2" fillId="5" borderId="0" xfId="0" applyNumberFormat="1" applyFont="1" applyFill="1" applyAlignment="1">
      <alignment vertical="center" shrinkToFit="1"/>
    </xf>
    <xf numFmtId="0" fontId="2" fillId="5" borderId="1" xfId="0" applyFont="1" applyFill="1" applyBorder="1" applyAlignment="1">
      <alignment horizontal="center" vertical="center" shrinkToFit="1"/>
    </xf>
    <xf numFmtId="0" fontId="2" fillId="5" borderId="2"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0" fontId="2" fillId="5" borderId="54" xfId="0" applyFont="1" applyFill="1" applyBorder="1" applyAlignment="1">
      <alignment horizontal="center" vertical="center" wrapText="1" shrinkToFit="1"/>
    </xf>
    <xf numFmtId="0" fontId="2" fillId="5" borderId="35" xfId="0" applyFont="1" applyFill="1" applyBorder="1" applyAlignment="1">
      <alignment horizontal="center" vertical="center" wrapText="1" shrinkToFit="1"/>
    </xf>
    <xf numFmtId="0" fontId="2" fillId="5" borderId="55" xfId="0" applyFont="1" applyFill="1" applyBorder="1" applyAlignment="1">
      <alignment horizontal="center" vertical="center" wrapText="1" shrinkToFit="1"/>
    </xf>
    <xf numFmtId="177" fontId="2" fillId="5" borderId="1" xfId="0" applyNumberFormat="1" applyFont="1" applyFill="1" applyBorder="1" applyAlignment="1">
      <alignment vertical="center" shrinkToFit="1"/>
    </xf>
    <xf numFmtId="177" fontId="2" fillId="5" borderId="0" xfId="0" applyNumberFormat="1" applyFont="1" applyFill="1" applyAlignment="1">
      <alignment vertical="center" shrinkToFit="1"/>
    </xf>
    <xf numFmtId="177" fontId="2" fillId="5" borderId="4" xfId="0" applyNumberFormat="1" applyFont="1" applyFill="1" applyBorder="1" applyAlignment="1">
      <alignment vertical="center" shrinkToFit="1"/>
    </xf>
    <xf numFmtId="0" fontId="2" fillId="5" borderId="10" xfId="0" applyFont="1" applyFill="1" applyBorder="1" applyAlignment="1">
      <alignment vertical="center" shrinkToFit="1"/>
    </xf>
    <xf numFmtId="176" fontId="2" fillId="5" borderId="10" xfId="0" applyNumberFormat="1" applyFont="1" applyFill="1" applyBorder="1" applyAlignment="1">
      <alignment vertical="center" shrinkToFit="1"/>
    </xf>
    <xf numFmtId="176" fontId="2" fillId="5" borderId="0" xfId="0" applyNumberFormat="1" applyFont="1" applyFill="1" applyBorder="1" applyAlignment="1">
      <alignment vertical="center" shrinkToFit="1"/>
    </xf>
    <xf numFmtId="0" fontId="2" fillId="5" borderId="0" xfId="0" applyFont="1" applyFill="1" applyAlignment="1">
      <alignment horizontal="centerContinuous" vertical="center" shrinkToFit="1"/>
    </xf>
    <xf numFmtId="176" fontId="2" fillId="5" borderId="0" xfId="0" applyNumberFormat="1" applyFont="1" applyFill="1" applyBorder="1" applyAlignment="1">
      <alignment horizontal="center" vertical="center" shrinkToFit="1"/>
    </xf>
    <xf numFmtId="0" fontId="2" fillId="5" borderId="0" xfId="0" applyFont="1" applyFill="1" applyBorder="1" applyAlignment="1">
      <alignment horizontal="center" vertical="center" wrapText="1" shrinkToFit="1"/>
    </xf>
    <xf numFmtId="0" fontId="2" fillId="5" borderId="0" xfId="0" applyFont="1" applyFill="1" applyBorder="1" applyAlignment="1">
      <alignment horizontal="center" vertical="center" shrinkToFit="1"/>
    </xf>
    <xf numFmtId="0" fontId="2" fillId="5" borderId="0" xfId="0" applyFont="1" applyFill="1" applyBorder="1" applyAlignment="1">
      <alignment vertical="center" shrinkToFit="1"/>
    </xf>
    <xf numFmtId="0" fontId="2" fillId="5" borderId="0" xfId="0" applyFont="1" applyFill="1" applyBorder="1" applyAlignment="1">
      <alignment horizontal="right" vertical="center" shrinkToFit="1"/>
    </xf>
    <xf numFmtId="177" fontId="2" fillId="5" borderId="0" xfId="0" applyNumberFormat="1" applyFont="1" applyFill="1" applyBorder="1" applyAlignment="1">
      <alignment vertical="center" shrinkToFit="1"/>
    </xf>
    <xf numFmtId="177" fontId="2" fillId="5" borderId="3" xfId="0" applyNumberFormat="1" applyFont="1" applyFill="1" applyBorder="1" applyAlignment="1">
      <alignment vertical="center" shrinkToFit="1"/>
    </xf>
    <xf numFmtId="177" fontId="2" fillId="5" borderId="6" xfId="0" applyNumberFormat="1" applyFont="1" applyFill="1" applyBorder="1" applyAlignment="1">
      <alignment vertical="center" shrinkToFit="1"/>
    </xf>
    <xf numFmtId="176" fontId="2" fillId="5" borderId="8" xfId="0" applyNumberFormat="1" applyFont="1" applyFill="1" applyBorder="1" applyAlignment="1">
      <alignment vertical="center" shrinkToFit="1"/>
    </xf>
    <xf numFmtId="0" fontId="2" fillId="5" borderId="52" xfId="0" applyFont="1" applyFill="1" applyBorder="1" applyAlignment="1">
      <alignment horizontal="center" vertical="center" shrinkToFit="1"/>
    </xf>
    <xf numFmtId="177" fontId="2" fillId="5" borderId="51" xfId="0" applyNumberFormat="1" applyFont="1" applyFill="1" applyBorder="1" applyAlignment="1">
      <alignment vertical="center" shrinkToFit="1"/>
    </xf>
    <xf numFmtId="177" fontId="2" fillId="5" borderId="57" xfId="0" applyNumberFormat="1" applyFont="1" applyFill="1" applyBorder="1" applyAlignment="1">
      <alignment vertical="center" shrinkToFit="1"/>
    </xf>
    <xf numFmtId="177" fontId="2" fillId="5" borderId="42" xfId="0" applyNumberFormat="1" applyFont="1" applyFill="1" applyBorder="1" applyAlignment="1">
      <alignment vertical="center" shrinkToFit="1"/>
    </xf>
    <xf numFmtId="177" fontId="2" fillId="5" borderId="60" xfId="0" applyNumberFormat="1" applyFont="1" applyFill="1" applyBorder="1" applyAlignment="1">
      <alignment vertical="center" shrinkToFit="1"/>
    </xf>
    <xf numFmtId="177" fontId="2" fillId="5" borderId="54" xfId="0" applyNumberFormat="1" applyFont="1" applyFill="1" applyBorder="1" applyAlignment="1">
      <alignment vertical="center" shrinkToFit="1"/>
    </xf>
    <xf numFmtId="0" fontId="2" fillId="5" borderId="51" xfId="0" applyFont="1" applyFill="1" applyBorder="1" applyAlignment="1">
      <alignment horizontal="center" vertical="center" wrapText="1" shrinkToFit="1"/>
    </xf>
    <xf numFmtId="0" fontId="2" fillId="5" borderId="56" xfId="0" applyFont="1" applyFill="1" applyBorder="1" applyAlignment="1">
      <alignment horizontal="center" vertical="center" wrapText="1" shrinkToFit="1"/>
    </xf>
    <xf numFmtId="0" fontId="2" fillId="5" borderId="33" xfId="0" applyFont="1" applyFill="1" applyBorder="1" applyAlignment="1">
      <alignment vertical="center" shrinkToFit="1"/>
    </xf>
    <xf numFmtId="0" fontId="2" fillId="5" borderId="30" xfId="0" applyFont="1" applyFill="1" applyBorder="1" applyAlignment="1">
      <alignment horizontal="center" vertical="center" wrapText="1" shrinkToFit="1"/>
    </xf>
    <xf numFmtId="176" fontId="2" fillId="5" borderId="0" xfId="0" applyNumberFormat="1" applyFont="1" applyFill="1" applyAlignment="1">
      <alignment horizontal="left" vertical="center" shrinkToFit="1"/>
    </xf>
    <xf numFmtId="14" fontId="0" fillId="0" borderId="27" xfId="0" applyNumberFormat="1" applyBorder="1" applyProtection="1">
      <alignment vertical="center"/>
      <protection locked="0"/>
    </xf>
    <xf numFmtId="0" fontId="0" fillId="0" borderId="11" xfId="0" applyBorder="1" applyProtection="1">
      <alignment vertical="center"/>
      <protection locked="0"/>
    </xf>
    <xf numFmtId="14" fontId="0" fillId="0" borderId="41" xfId="0" applyNumberFormat="1" applyBorder="1" applyProtection="1">
      <alignment vertical="center"/>
      <protection locked="0"/>
    </xf>
    <xf numFmtId="14" fontId="0" fillId="0" borderId="42" xfId="0" applyNumberFormat="1" applyBorder="1" applyProtection="1">
      <alignment vertical="center"/>
      <protection locked="0"/>
    </xf>
    <xf numFmtId="0" fontId="0" fillId="0" borderId="40" xfId="0" applyBorder="1" applyProtection="1">
      <alignment vertical="center"/>
      <protection locked="0"/>
    </xf>
    <xf numFmtId="0" fontId="0" fillId="0" borderId="43" xfId="0" applyBorder="1" applyProtection="1">
      <alignment vertical="center"/>
      <protection locked="0"/>
    </xf>
    <xf numFmtId="0" fontId="2" fillId="0" borderId="0" xfId="0" applyFont="1" applyFill="1" applyAlignment="1">
      <alignment vertical="top" shrinkToFit="1"/>
    </xf>
    <xf numFmtId="0" fontId="2" fillId="0" borderId="0" xfId="0" applyFont="1" applyFill="1" applyBorder="1" applyAlignment="1">
      <alignment vertical="top" shrinkToFit="1"/>
    </xf>
    <xf numFmtId="0" fontId="2" fillId="0" borderId="0" xfId="0" applyFont="1" applyFill="1" applyBorder="1" applyAlignment="1">
      <alignment horizontal="right" vertical="top" shrinkToFit="1"/>
    </xf>
    <xf numFmtId="177" fontId="2" fillId="0" borderId="0" xfId="0" applyNumberFormat="1" applyFont="1" applyFill="1" applyBorder="1" applyAlignment="1">
      <alignment vertical="top" shrinkToFit="1"/>
    </xf>
    <xf numFmtId="0" fontId="2" fillId="0" borderId="10" xfId="0" applyFont="1" applyFill="1" applyBorder="1" applyAlignment="1">
      <alignment vertical="top" shrinkToFit="1"/>
    </xf>
    <xf numFmtId="176" fontId="2" fillId="0" borderId="10" xfId="0" applyNumberFormat="1" applyFont="1" applyFill="1" applyBorder="1" applyAlignment="1">
      <alignment vertical="top" shrinkToFit="1"/>
    </xf>
    <xf numFmtId="176" fontId="2" fillId="0" borderId="0" xfId="0" applyNumberFormat="1" applyFont="1" applyFill="1" applyBorder="1" applyAlignment="1">
      <alignment vertical="top" shrinkToFit="1"/>
    </xf>
    <xf numFmtId="0" fontId="2" fillId="0" borderId="0" xfId="0" applyFont="1" applyAlignment="1">
      <alignment vertical="top" shrinkToFit="1"/>
    </xf>
    <xf numFmtId="0" fontId="2" fillId="0" borderId="0" xfId="0" applyFont="1" applyBorder="1" applyAlignment="1">
      <alignment vertical="top" shrinkToFit="1"/>
    </xf>
    <xf numFmtId="0" fontId="2" fillId="0" borderId="10" xfId="0" applyFont="1" applyBorder="1" applyAlignment="1">
      <alignment vertical="top" shrinkToFit="1"/>
    </xf>
    <xf numFmtId="176" fontId="2" fillId="0" borderId="10" xfId="0" applyNumberFormat="1" applyFont="1" applyBorder="1" applyAlignment="1">
      <alignment vertical="top" shrinkToFit="1"/>
    </xf>
    <xf numFmtId="176" fontId="2" fillId="0" borderId="0" xfId="0" applyNumberFormat="1" applyFont="1" applyBorder="1" applyAlignment="1">
      <alignment vertical="top" shrinkToFit="1"/>
    </xf>
    <xf numFmtId="0" fontId="2" fillId="5" borderId="0" xfId="0" applyFont="1" applyFill="1" applyAlignment="1">
      <alignment vertical="top" shrinkToFit="1"/>
    </xf>
    <xf numFmtId="0" fontId="2" fillId="5" borderId="10" xfId="0" applyFont="1" applyFill="1" applyBorder="1" applyAlignment="1">
      <alignment vertical="top" shrinkToFit="1"/>
    </xf>
    <xf numFmtId="176" fontId="2" fillId="5" borderId="10" xfId="0" applyNumberFormat="1" applyFont="1" applyFill="1" applyBorder="1" applyAlignment="1">
      <alignment vertical="top" shrinkToFit="1"/>
    </xf>
    <xf numFmtId="176" fontId="2" fillId="5" borderId="0" xfId="0" applyNumberFormat="1" applyFont="1" applyFill="1" applyBorder="1" applyAlignment="1">
      <alignment vertical="top" shrinkToFit="1"/>
    </xf>
    <xf numFmtId="176" fontId="2" fillId="5" borderId="0" xfId="0" applyNumberFormat="1" applyFont="1" applyFill="1" applyAlignment="1">
      <alignment vertical="top" shrinkToFit="1"/>
    </xf>
    <xf numFmtId="0" fontId="2" fillId="5" borderId="0" xfId="0" applyFont="1" applyFill="1" applyAlignment="1">
      <alignment horizontal="right" vertical="top" shrinkToFit="1"/>
    </xf>
    <xf numFmtId="177" fontId="2" fillId="5" borderId="0" xfId="0" applyNumberFormat="1" applyFont="1" applyFill="1" applyAlignment="1">
      <alignment vertical="top" shrinkToFit="1"/>
    </xf>
    <xf numFmtId="0" fontId="0" fillId="0" borderId="0" xfId="0" applyProtection="1">
      <alignment vertical="center"/>
      <protection locked="0"/>
    </xf>
    <xf numFmtId="0" fontId="2" fillId="5" borderId="20" xfId="0" applyFont="1" applyFill="1" applyBorder="1" applyAlignment="1">
      <alignment horizontal="center" vertical="center" shrinkToFit="1"/>
    </xf>
    <xf numFmtId="0" fontId="2" fillId="5" borderId="0" xfId="0" applyFont="1" applyFill="1" applyAlignment="1">
      <alignment horizontal="center" vertical="center" shrinkToFit="1"/>
    </xf>
    <xf numFmtId="0" fontId="2" fillId="0" borderId="42" xfId="0" applyFont="1" applyFill="1" applyBorder="1" applyAlignment="1">
      <alignment horizontal="center" vertical="center" wrapText="1" shrinkToFit="1"/>
    </xf>
    <xf numFmtId="0" fontId="2" fillId="0" borderId="61" xfId="0" applyFont="1" applyFill="1" applyBorder="1" applyAlignment="1">
      <alignment horizontal="center" vertical="center" wrapText="1" shrinkToFit="1"/>
    </xf>
    <xf numFmtId="0" fontId="2" fillId="0" borderId="63" xfId="0" applyFont="1" applyBorder="1" applyAlignment="1">
      <alignment vertical="center" shrinkToFit="1"/>
    </xf>
    <xf numFmtId="177" fontId="2" fillId="5" borderId="67" xfId="0" applyNumberFormat="1" applyFont="1" applyFill="1" applyBorder="1" applyAlignment="1">
      <alignment vertical="center" shrinkToFit="1"/>
    </xf>
    <xf numFmtId="0" fontId="2" fillId="5" borderId="60" xfId="0" applyFont="1" applyFill="1" applyBorder="1" applyAlignment="1">
      <alignment vertical="center" shrinkToFit="1"/>
    </xf>
    <xf numFmtId="0" fontId="15" fillId="0" borderId="0" xfId="0" applyFont="1">
      <alignment vertical="center"/>
    </xf>
    <xf numFmtId="0" fontId="2" fillId="5" borderId="0" xfId="0" applyFont="1" applyFill="1">
      <alignment vertical="center"/>
    </xf>
    <xf numFmtId="0" fontId="9" fillId="5" borderId="17" xfId="0" applyFont="1" applyFill="1" applyBorder="1">
      <alignment vertical="center"/>
    </xf>
    <xf numFmtId="0" fontId="10" fillId="5" borderId="0" xfId="0" applyFont="1" applyFill="1" applyAlignment="1">
      <alignment horizontal="centerContinuous" vertical="center"/>
    </xf>
    <xf numFmtId="0" fontId="9" fillId="5" borderId="18" xfId="0" applyFont="1" applyFill="1" applyBorder="1">
      <alignment vertical="center"/>
    </xf>
    <xf numFmtId="0" fontId="7" fillId="5" borderId="18" xfId="0" applyFont="1" applyFill="1" applyBorder="1">
      <alignment vertical="center"/>
    </xf>
    <xf numFmtId="0" fontId="2" fillId="5" borderId="17" xfId="0" applyFont="1" applyFill="1" applyBorder="1" applyAlignment="1">
      <alignment horizontal="left" vertical="center" shrinkToFit="1"/>
    </xf>
    <xf numFmtId="0" fontId="2" fillId="5" borderId="17" xfId="0" applyFont="1" applyFill="1" applyBorder="1" applyAlignment="1">
      <alignment horizontal="center" vertical="center" shrinkToFit="1"/>
    </xf>
    <xf numFmtId="0" fontId="2" fillId="5" borderId="63" xfId="0" applyFont="1" applyFill="1" applyBorder="1" applyAlignment="1">
      <alignment vertical="center" shrinkToFit="1"/>
    </xf>
    <xf numFmtId="0" fontId="11" fillId="5" borderId="0" xfId="0" applyFont="1" applyFill="1" applyAlignment="1">
      <alignment horizontal="left" shrinkToFit="1"/>
    </xf>
    <xf numFmtId="14" fontId="2" fillId="5" borderId="0" xfId="0" applyNumberFormat="1" applyFont="1" applyFill="1" applyBorder="1" applyAlignment="1">
      <alignment horizontal="center" vertical="center"/>
    </xf>
    <xf numFmtId="14" fontId="2" fillId="5" borderId="0" xfId="0" applyNumberFormat="1" applyFont="1" applyFill="1" applyBorder="1" applyAlignment="1">
      <alignment horizontal="center" vertical="center" shrinkToFit="1"/>
    </xf>
    <xf numFmtId="0" fontId="2" fillId="5" borderId="0" xfId="0" applyFont="1" applyFill="1" applyBorder="1" applyAlignment="1">
      <alignment horizontal="centerContinuous" vertical="center" shrinkToFit="1"/>
    </xf>
    <xf numFmtId="0" fontId="2" fillId="5" borderId="21" xfId="0" applyFont="1" applyFill="1" applyBorder="1" applyAlignment="1">
      <alignment horizontal="centerContinuous" vertical="center" shrinkToFit="1"/>
    </xf>
    <xf numFmtId="0" fontId="2" fillId="5" borderId="30" xfId="0" applyFont="1" applyFill="1" applyBorder="1" applyAlignment="1">
      <alignment horizontal="centerContinuous" vertical="center" shrinkToFit="1"/>
    </xf>
    <xf numFmtId="0" fontId="2" fillId="5" borderId="34" xfId="0" applyFont="1" applyFill="1" applyBorder="1" applyAlignment="1">
      <alignment horizontal="centerContinuous" vertical="center" shrinkToFit="1"/>
    </xf>
    <xf numFmtId="0" fontId="2" fillId="5" borderId="20" xfId="0" applyFont="1" applyFill="1" applyBorder="1" applyAlignment="1">
      <alignment horizontal="centerContinuous" vertical="center" shrinkToFit="1"/>
    </xf>
    <xf numFmtId="0" fontId="2" fillId="5" borderId="25" xfId="0" applyFont="1" applyFill="1" applyBorder="1" applyAlignment="1">
      <alignment horizontal="centerContinuous" vertical="center" shrinkToFit="1"/>
    </xf>
    <xf numFmtId="0" fontId="2" fillId="5" borderId="23" xfId="0" applyFont="1" applyFill="1" applyBorder="1" applyAlignment="1">
      <alignment horizontal="centerContinuous" vertical="center" shrinkToFit="1"/>
    </xf>
    <xf numFmtId="0" fontId="2" fillId="5" borderId="26" xfId="0" applyFont="1" applyFill="1" applyBorder="1" applyAlignment="1">
      <alignment horizontal="centerContinuous" vertical="center" shrinkToFit="1"/>
    </xf>
    <xf numFmtId="0" fontId="2" fillId="5" borderId="26" xfId="0" applyFont="1" applyFill="1" applyBorder="1" applyAlignment="1">
      <alignment vertical="center" shrinkToFit="1"/>
    </xf>
    <xf numFmtId="0" fontId="2" fillId="5" borderId="18" xfId="0" applyFont="1" applyFill="1" applyBorder="1" applyAlignment="1">
      <alignment horizontal="centerContinuous" vertical="center" shrinkToFit="1"/>
    </xf>
    <xf numFmtId="0" fontId="12" fillId="5" borderId="0" xfId="0" applyFont="1" applyFill="1" applyAlignment="1">
      <alignment horizontal="right" vertical="center"/>
    </xf>
    <xf numFmtId="0" fontId="2" fillId="5" borderId="24" xfId="0" applyFont="1" applyFill="1" applyBorder="1" applyAlignment="1">
      <alignment horizontal="centerContinuous" vertical="center" shrinkToFit="1"/>
    </xf>
    <xf numFmtId="0" fontId="2" fillId="5" borderId="27" xfId="0" applyFont="1" applyFill="1" applyBorder="1" applyAlignment="1">
      <alignment horizontal="centerContinuous" vertical="center" shrinkToFit="1"/>
    </xf>
    <xf numFmtId="0" fontId="2" fillId="5" borderId="27" xfId="0" applyFont="1" applyFill="1" applyBorder="1" applyAlignment="1">
      <alignment vertical="center" shrinkToFit="1"/>
    </xf>
    <xf numFmtId="0" fontId="2" fillId="5" borderId="20" xfId="0" applyFont="1" applyFill="1" applyBorder="1" applyAlignment="1">
      <alignment vertical="center" shrinkToFit="1"/>
    </xf>
    <xf numFmtId="0" fontId="2" fillId="5" borderId="27" xfId="0" applyFont="1" applyFill="1" applyBorder="1" applyAlignment="1">
      <alignment horizontal="center" vertical="center" shrinkToFit="1"/>
    </xf>
    <xf numFmtId="0" fontId="2" fillId="5" borderId="22" xfId="0" applyFont="1" applyFill="1" applyBorder="1" applyAlignment="1">
      <alignment horizontal="centerContinuous" vertical="center" shrinkToFit="1"/>
    </xf>
    <xf numFmtId="0" fontId="2" fillId="5" borderId="17" xfId="0" applyFont="1" applyFill="1" applyBorder="1" applyAlignment="1">
      <alignment horizontal="centerContinuous" vertical="center" shrinkToFit="1"/>
    </xf>
    <xf numFmtId="0" fontId="2" fillId="5" borderId="19" xfId="0" applyFont="1" applyFill="1" applyBorder="1" applyAlignment="1">
      <alignment horizontal="centerContinuous" vertical="center" shrinkToFit="1"/>
    </xf>
    <xf numFmtId="0" fontId="2" fillId="5" borderId="19" xfId="0" applyFont="1" applyFill="1" applyBorder="1" applyAlignment="1">
      <alignment vertical="center" shrinkToFit="1"/>
    </xf>
    <xf numFmtId="0" fontId="2" fillId="5" borderId="0" xfId="0" applyFont="1" applyFill="1" applyAlignment="1">
      <alignment horizontal="left" vertical="center"/>
    </xf>
    <xf numFmtId="0" fontId="2" fillId="5" borderId="0" xfId="0" applyFont="1" applyFill="1" applyAlignment="1">
      <alignment horizontal="centerContinuous" vertical="center"/>
    </xf>
    <xf numFmtId="0" fontId="2" fillId="5" borderId="0" xfId="0" applyFont="1" applyFill="1" applyBorder="1" applyAlignment="1">
      <alignment horizontal="centerContinuous" vertical="center"/>
    </xf>
    <xf numFmtId="14" fontId="2" fillId="5" borderId="0" xfId="0" applyNumberFormat="1" applyFont="1" applyFill="1" applyAlignment="1">
      <alignment vertical="center" shrinkToFit="1"/>
    </xf>
    <xf numFmtId="0" fontId="11" fillId="5" borderId="0" xfId="0" applyFont="1" applyFill="1" applyAlignment="1">
      <alignment horizontal="left" wrapText="1" shrinkToFit="1"/>
    </xf>
    <xf numFmtId="14" fontId="2" fillId="5" borderId="0" xfId="0" applyNumberFormat="1" applyFont="1" applyFill="1" applyAlignment="1">
      <alignment horizontal="center" vertical="center"/>
    </xf>
    <xf numFmtId="14" fontId="2" fillId="5" borderId="0" xfId="0" applyNumberFormat="1" applyFont="1" applyFill="1" applyAlignment="1">
      <alignment horizontal="center" vertical="center" shrinkToFit="1"/>
    </xf>
    <xf numFmtId="0" fontId="2" fillId="5" borderId="32" xfId="0" applyFont="1" applyFill="1" applyBorder="1" applyAlignment="1">
      <alignment vertical="center" shrinkToFit="1"/>
    </xf>
    <xf numFmtId="0" fontId="2" fillId="5" borderId="0" xfId="0" applyFont="1" applyFill="1" applyBorder="1" applyAlignment="1">
      <alignment vertical="top" shrinkToFit="1"/>
    </xf>
    <xf numFmtId="0" fontId="2" fillId="5" borderId="0" xfId="0" applyFont="1" applyFill="1" applyBorder="1" applyAlignment="1">
      <alignment horizontal="right" vertical="top" shrinkToFit="1"/>
    </xf>
    <xf numFmtId="177" fontId="2" fillId="5" borderId="0" xfId="0" applyNumberFormat="1" applyFont="1" applyFill="1" applyBorder="1" applyAlignment="1">
      <alignment vertical="top" shrinkToFit="1"/>
    </xf>
    <xf numFmtId="0" fontId="9" fillId="5" borderId="0" xfId="0" applyFont="1" applyFill="1" applyBorder="1">
      <alignment vertical="center"/>
    </xf>
    <xf numFmtId="0" fontId="10" fillId="5" borderId="0" xfId="0" applyFont="1" applyFill="1" applyAlignment="1">
      <alignment horizontal="center" vertical="center"/>
    </xf>
    <xf numFmtId="0" fontId="2" fillId="5" borderId="0" xfId="0" applyFont="1" applyFill="1" applyAlignment="1">
      <alignment horizontal="center" vertical="center"/>
    </xf>
    <xf numFmtId="0" fontId="16" fillId="0" borderId="0" xfId="1">
      <alignment vertical="center"/>
    </xf>
    <xf numFmtId="14" fontId="0" fillId="0" borderId="20" xfId="0" applyNumberFormat="1" applyBorder="1" applyProtection="1">
      <alignment vertical="center"/>
      <protection locked="0"/>
    </xf>
    <xf numFmtId="0" fontId="0" fillId="0" borderId="21" xfId="0" applyBorder="1" applyProtection="1">
      <alignment vertical="center"/>
      <protection locked="0"/>
    </xf>
    <xf numFmtId="0" fontId="0" fillId="8" borderId="19" xfId="0" applyFill="1" applyBorder="1" applyProtection="1">
      <alignment vertical="center"/>
      <protection locked="0"/>
    </xf>
    <xf numFmtId="0" fontId="0" fillId="8" borderId="22" xfId="0" applyFill="1" applyBorder="1" applyProtection="1">
      <alignment vertical="center"/>
      <protection locked="0"/>
    </xf>
    <xf numFmtId="14" fontId="0" fillId="0" borderId="26" xfId="0" applyNumberFormat="1" applyBorder="1" applyProtection="1">
      <alignment vertical="center"/>
      <protection locked="0"/>
    </xf>
    <xf numFmtId="0" fontId="0" fillId="0" borderId="25" xfId="0" applyBorder="1" applyProtection="1">
      <alignment vertical="center"/>
      <protection locked="0"/>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10" fillId="0" borderId="0" xfId="0" applyFont="1" applyAlignment="1">
      <alignment horizontal="center" vertical="center" shrinkToFit="1"/>
    </xf>
    <xf numFmtId="0" fontId="2" fillId="0" borderId="21" xfId="0" applyFont="1" applyBorder="1" applyAlignment="1">
      <alignment horizontal="center" vertical="center" shrinkToFit="1"/>
    </xf>
    <xf numFmtId="0" fontId="2" fillId="0" borderId="18" xfId="0" applyFont="1" applyBorder="1" applyAlignment="1">
      <alignment horizontal="center" vertical="center" shrinkToFit="1"/>
    </xf>
    <xf numFmtId="0" fontId="2" fillId="5" borderId="21"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5" borderId="20" xfId="0" applyFont="1" applyFill="1" applyBorder="1" applyAlignment="1">
      <alignment horizontal="center" vertical="center" shrinkToFit="1"/>
    </xf>
    <xf numFmtId="0" fontId="2" fillId="0" borderId="20" xfId="0" applyFont="1" applyBorder="1" applyAlignment="1">
      <alignment horizontal="center" vertical="center" shrinkToFit="1"/>
    </xf>
    <xf numFmtId="14" fontId="2" fillId="0" borderId="17" xfId="0" applyNumberFormat="1" applyFont="1" applyBorder="1" applyAlignment="1">
      <alignment horizontal="center" vertical="center"/>
    </xf>
    <xf numFmtId="14" fontId="2" fillId="0" borderId="17" xfId="0" applyNumberFormat="1" applyFont="1" applyBorder="1" applyAlignment="1">
      <alignment horizontal="center" vertical="center" shrinkToFit="1"/>
    </xf>
    <xf numFmtId="0" fontId="2" fillId="5" borderId="25" xfId="0" applyFont="1" applyFill="1" applyBorder="1" applyAlignment="1">
      <alignment horizontal="center" vertical="center" shrinkToFit="1"/>
    </xf>
    <xf numFmtId="0" fontId="2" fillId="5" borderId="23" xfId="0" applyFont="1" applyFill="1" applyBorder="1" applyAlignment="1">
      <alignment horizontal="center" vertical="center" shrinkToFit="1"/>
    </xf>
    <xf numFmtId="0" fontId="2" fillId="5" borderId="26" xfId="0" applyFont="1" applyFill="1" applyBorder="1" applyAlignment="1">
      <alignment horizontal="center" vertical="center" shrinkToFit="1"/>
    </xf>
    <xf numFmtId="176" fontId="2" fillId="0" borderId="9" xfId="0" applyNumberFormat="1" applyFont="1" applyBorder="1" applyAlignment="1">
      <alignment horizontal="center" vertical="center" shrinkToFit="1"/>
    </xf>
    <xf numFmtId="176" fontId="2" fillId="0" borderId="8"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Fill="1" applyAlignment="1">
      <alignment horizontal="center" vertical="center" shrinkToFit="1"/>
    </xf>
    <xf numFmtId="0" fontId="2" fillId="0" borderId="12" xfId="0" applyFont="1" applyFill="1" applyBorder="1" applyAlignment="1">
      <alignment horizontal="center" vertical="center" shrinkToFit="1"/>
    </xf>
    <xf numFmtId="178" fontId="2" fillId="0" borderId="12" xfId="0" applyNumberFormat="1" applyFont="1" applyBorder="1" applyAlignment="1">
      <alignment horizontal="center" vertical="center" shrinkToFit="1"/>
    </xf>
    <xf numFmtId="178" fontId="2" fillId="0" borderId="12" xfId="0" applyNumberFormat="1" applyFont="1" applyFill="1" applyBorder="1" applyAlignment="1">
      <alignment horizontal="center" vertical="center" shrinkToFit="1"/>
    </xf>
    <xf numFmtId="0" fontId="8" fillId="5" borderId="16" xfId="0" applyFont="1" applyFill="1" applyBorder="1" applyAlignment="1">
      <alignment horizontal="center" vertical="center" shrinkToFit="1"/>
    </xf>
    <xf numFmtId="0" fontId="2" fillId="7" borderId="35" xfId="0" applyFont="1" applyFill="1" applyBorder="1" applyAlignment="1">
      <alignment horizontal="center" vertical="center" shrinkToFit="1"/>
    </xf>
    <xf numFmtId="0" fontId="4" fillId="5" borderId="16" xfId="0" applyFont="1" applyFill="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6" borderId="6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14" fillId="0" borderId="0" xfId="0" applyFont="1" applyBorder="1" applyAlignment="1">
      <alignment horizontal="right" shrinkToFit="1"/>
    </xf>
    <xf numFmtId="0" fontId="2" fillId="0" borderId="0" xfId="0" applyFont="1" applyAlignment="1">
      <alignment horizontal="left" vertical="center" shrinkToFit="1"/>
    </xf>
    <xf numFmtId="0" fontId="10" fillId="5" borderId="0" xfId="0" applyFont="1" applyFill="1" applyAlignment="1">
      <alignment horizontal="center" vertical="center" shrinkToFit="1"/>
    </xf>
    <xf numFmtId="176" fontId="2" fillId="5" borderId="9" xfId="0" applyNumberFormat="1" applyFont="1" applyFill="1" applyBorder="1" applyAlignment="1">
      <alignment horizontal="center" vertical="center" shrinkToFit="1"/>
    </xf>
    <xf numFmtId="176" fontId="2" fillId="5" borderId="8" xfId="0" applyNumberFormat="1" applyFont="1" applyFill="1" applyBorder="1" applyAlignment="1">
      <alignment horizontal="center" vertical="center" shrinkToFit="1"/>
    </xf>
    <xf numFmtId="176" fontId="2" fillId="5" borderId="7" xfId="0" applyNumberFormat="1" applyFont="1" applyFill="1" applyBorder="1" applyAlignment="1">
      <alignment horizontal="center" vertical="center" shrinkToFit="1"/>
    </xf>
    <xf numFmtId="0" fontId="2" fillId="5" borderId="22" xfId="0" applyFont="1" applyFill="1" applyBorder="1" applyAlignment="1">
      <alignment horizontal="center" vertical="center" shrinkToFit="1"/>
    </xf>
    <xf numFmtId="0" fontId="2" fillId="5" borderId="17"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2" fillId="5" borderId="0" xfId="0" applyFont="1" applyFill="1" applyAlignment="1">
      <alignment horizontal="center" vertical="center" shrinkToFit="1"/>
    </xf>
    <xf numFmtId="178" fontId="2" fillId="5" borderId="12" xfId="0" applyNumberFormat="1" applyFont="1" applyFill="1" applyBorder="1" applyAlignment="1">
      <alignment horizontal="center" vertical="center" shrinkToFit="1"/>
    </xf>
    <xf numFmtId="0" fontId="11" fillId="5" borderId="0" xfId="0" applyFont="1" applyFill="1" applyBorder="1" applyAlignment="1">
      <alignment horizontal="right" shrinkToFit="1"/>
    </xf>
    <xf numFmtId="14" fontId="2" fillId="5" borderId="17" xfId="0" applyNumberFormat="1" applyFont="1" applyFill="1" applyBorder="1" applyAlignment="1">
      <alignment horizontal="center" vertical="center"/>
    </xf>
    <xf numFmtId="14" fontId="2" fillId="5" borderId="17" xfId="0" applyNumberFormat="1" applyFont="1" applyFill="1" applyBorder="1" applyAlignment="1">
      <alignment horizontal="center" vertical="center" shrinkToFit="1"/>
    </xf>
    <xf numFmtId="0" fontId="2" fillId="5" borderId="0" xfId="0" applyFont="1" applyFill="1" applyAlignment="1">
      <alignment horizontal="left" vertical="center" shrinkToFit="1"/>
    </xf>
    <xf numFmtId="0" fontId="11" fillId="5" borderId="0" xfId="0" applyFont="1" applyFill="1" applyAlignment="1">
      <alignment horizontal="right" shrinkToFit="1"/>
    </xf>
    <xf numFmtId="14" fontId="2" fillId="5" borderId="18" xfId="0" applyNumberFormat="1" applyFont="1" applyFill="1" applyBorder="1" applyAlignment="1">
      <alignment horizontal="center" vertical="center"/>
    </xf>
    <xf numFmtId="178" fontId="10" fillId="5" borderId="12" xfId="0" applyNumberFormat="1" applyFont="1" applyFill="1" applyBorder="1" applyAlignment="1">
      <alignment horizontal="center" vertical="center" shrinkToFit="1"/>
    </xf>
  </cellXfs>
  <cellStyles count="2">
    <cellStyle name="ハイパーリンク" xfId="1" builtinId="8"/>
    <cellStyle name="標準" xfId="0" builtinId="0"/>
  </cellStyles>
  <dxfs count="709">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color rgb="FF00B050"/>
      </font>
      <fill>
        <patternFill patternType="none">
          <bgColor auto="1"/>
        </patternFill>
      </fill>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ont>
        <color auto="1"/>
      </font>
      <fill>
        <patternFill>
          <bgColor theme="8"/>
        </patternFill>
      </fill>
    </dxf>
    <dxf>
      <fill>
        <patternFill patternType="solid">
          <bgColor theme="0"/>
        </patternFill>
      </fill>
    </dxf>
    <dxf>
      <font>
        <b/>
        <i val="0"/>
        <strike val="0"/>
        <color rgb="FFFF0000"/>
      </font>
      <fill>
        <patternFill patternType="none">
          <bgColor auto="1"/>
        </patternFill>
      </fill>
    </dxf>
    <dxf>
      <font>
        <color theme="2" tint="-0.24994659260841701"/>
      </font>
    </dxf>
    <dxf>
      <fill>
        <patternFill>
          <bgColor theme="8"/>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0"/>
        </patternFill>
      </fill>
    </dxf>
    <dxf>
      <font>
        <color auto="1"/>
      </font>
    </dxf>
    <dxf>
      <font>
        <b/>
        <i val="0"/>
        <strike val="0"/>
        <color rgb="FFFF0000"/>
      </font>
      <fill>
        <patternFill patternType="none">
          <bgColor auto="1"/>
        </patternFill>
      </fill>
    </dxf>
    <dxf>
      <font>
        <color theme="2" tint="-0.24994659260841701"/>
      </font>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color rgb="FF00B050"/>
      </font>
      <fill>
        <patternFill patternType="none">
          <bgColor auto="1"/>
        </patternFill>
      </fill>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ont>
        <color auto="1"/>
      </font>
      <fill>
        <patternFill>
          <bgColor theme="8"/>
        </patternFill>
      </fill>
    </dxf>
    <dxf>
      <fill>
        <patternFill>
          <bgColor rgb="FFFF0000"/>
        </patternFill>
      </fill>
    </dxf>
    <dxf>
      <fill>
        <patternFill patternType="solid">
          <bgColor theme="0"/>
        </patternFill>
      </fill>
    </dxf>
    <dxf>
      <font>
        <b/>
        <i val="0"/>
        <strike val="0"/>
        <color rgb="FFFF0000"/>
      </font>
      <fill>
        <patternFill patternType="none">
          <bgColor auto="1"/>
        </patternFill>
      </fill>
    </dxf>
    <dxf>
      <font>
        <b/>
        <i val="0"/>
      </font>
      <fill>
        <patternFill>
          <bgColor rgb="FFFF00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color rgb="FF00B050"/>
      </font>
      <fill>
        <patternFill patternType="none">
          <bgColor auto="1"/>
        </patternFill>
      </fill>
    </dxf>
    <dxf>
      <fill>
        <patternFill>
          <bgColor theme="0" tint="-0.24994659260841701"/>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2" tint="-9.9948118533890809E-2"/>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ont>
        <b/>
        <i val="0"/>
        <color rgb="FF00B050"/>
      </font>
      <fill>
        <patternFill patternType="none">
          <bgColor auto="1"/>
        </patternFill>
      </fill>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ont>
        <color auto="1"/>
      </font>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rgb="FFFF0000"/>
        </patternFill>
      </fill>
    </dxf>
    <dxf>
      <font>
        <b/>
        <i val="0"/>
      </font>
      <fill>
        <patternFill>
          <bgColor rgb="FFFF0000"/>
        </patternFill>
      </fill>
    </dxf>
    <dxf>
      <fill>
        <patternFill patternType="solid">
          <bgColor theme="0"/>
        </patternFill>
      </fill>
    </dxf>
    <dxf>
      <font>
        <b/>
        <i val="0"/>
        <strike val="0"/>
        <color rgb="FFFF0000"/>
      </font>
      <fill>
        <patternFill patternType="none">
          <bgColor auto="1"/>
        </patternFill>
      </fill>
    </dxf>
    <dxf>
      <font>
        <b/>
        <i val="0"/>
      </font>
      <fill>
        <patternFill>
          <bgColor rgb="FFFF00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color rgb="FF00B050"/>
      </font>
      <fill>
        <patternFill patternType="none">
          <bgColor auto="1"/>
        </patternFill>
      </fill>
    </dxf>
    <dxf>
      <fill>
        <patternFill>
          <bgColor theme="0" tint="-0.24994659260841701"/>
        </patternFill>
      </fill>
    </dxf>
    <dxf>
      <fill>
        <patternFill>
          <bgColor theme="8"/>
        </patternFill>
      </fill>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val="0"/>
        <color rgb="FF00B050"/>
      </font>
      <fill>
        <patternFill patternType="none">
          <bgColor auto="1"/>
        </patternFill>
      </fill>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ont>
        <color auto="1"/>
      </font>
      <fill>
        <patternFill>
          <bgColor theme="8"/>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patternType="solid">
          <bgColor theme="0"/>
        </patternFill>
      </fill>
    </dxf>
    <dxf>
      <font>
        <color auto="1"/>
      </font>
    </dxf>
    <dxf>
      <font>
        <b/>
        <i val="0"/>
        <strike val="0"/>
        <color rgb="FFFF0000"/>
      </font>
      <fill>
        <patternFill patternType="none">
          <bgColor auto="1"/>
        </patternFill>
      </fill>
    </dxf>
    <dxf>
      <font>
        <color auto="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ill>
        <patternFill>
          <bgColor rgb="FFFF0000"/>
        </patternFill>
      </fill>
    </dxf>
    <dxf>
      <fill>
        <patternFill>
          <bgColor theme="0"/>
        </patternFill>
      </fill>
    </dxf>
    <dxf>
      <font>
        <b/>
        <i val="0"/>
      </font>
      <fill>
        <patternFill>
          <bgColor rgb="FFFF0000"/>
        </patternFill>
      </fill>
    </dxf>
    <dxf>
      <font>
        <b/>
        <i val="0"/>
        <strike val="0"/>
        <color rgb="FFFF0000"/>
      </font>
      <fill>
        <patternFill patternType="none">
          <bgColor auto="1"/>
        </patternFill>
      </fill>
    </dxf>
    <dxf>
      <font>
        <color theme="2" tint="-0.2499465926084170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theme="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rgb="FFFF0000"/>
        </patternFill>
      </fill>
    </dxf>
    <dxf>
      <fill>
        <patternFill>
          <bgColor theme="0"/>
        </patternFill>
      </fill>
    </dxf>
    <dxf>
      <font>
        <color auto="1"/>
      </font>
    </dxf>
    <dxf>
      <font>
        <color auto="1"/>
      </font>
    </dxf>
    <dxf>
      <font>
        <color auto="1"/>
      </font>
    </dxf>
    <dxf>
      <font>
        <color auto="1"/>
      </font>
    </dxf>
    <dxf>
      <font>
        <color auto="1"/>
      </font>
    </dxf>
    <dxf>
      <font>
        <color auto="1"/>
      </font>
    </dxf>
    <dxf>
      <font>
        <color auto="1"/>
      </font>
    </dxf>
    <dxf>
      <font>
        <color auto="1"/>
      </font>
    </dxf>
    <dxf>
      <font>
        <b/>
        <i val="0"/>
        <strike val="0"/>
        <color rgb="FFFF0000"/>
      </font>
      <fill>
        <patternFill patternType="none">
          <bgColor auto="1"/>
        </patternFill>
      </fill>
    </dxf>
    <dxf>
      <font>
        <color auto="1"/>
      </font>
    </dxf>
    <dxf>
      <font>
        <b/>
        <i val="0"/>
      </font>
      <fill>
        <patternFill>
          <bgColor rgb="FFFF00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color rgb="FF00B050"/>
      </font>
      <fill>
        <patternFill patternType="none">
          <bgColor auto="1"/>
        </patternFill>
      </fill>
    </dxf>
    <dxf>
      <fill>
        <patternFill>
          <bgColor theme="0" tint="-0.24994659260841701"/>
        </patternFill>
      </fill>
    </dxf>
    <dxf>
      <fill>
        <patternFill>
          <bgColor theme="8"/>
        </patternFill>
      </fill>
    </dxf>
    <dxf>
      <fill>
        <patternFill>
          <bgColor theme="8"/>
        </patternFill>
      </fill>
    </dxf>
    <dxf>
      <font>
        <color auto="1"/>
      </font>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patternType="solid">
          <bgColor theme="0"/>
        </patternFill>
      </fill>
    </dxf>
    <dxf>
      <font>
        <b/>
        <i val="0"/>
        <strike val="0"/>
        <color rgb="FFFF0000"/>
      </font>
      <fill>
        <patternFill patternType="none">
          <bgColor auto="1"/>
        </patternFill>
      </fill>
    </dxf>
    <dxf>
      <font>
        <color auto="1"/>
      </font>
    </dxf>
    <dxf>
      <font>
        <color auto="1"/>
      </font>
    </dxf>
    <dxf>
      <font>
        <color auto="1"/>
      </font>
    </dxf>
    <dxf>
      <font>
        <color auto="1"/>
      </font>
    </dxf>
    <dxf>
      <font>
        <color auto="1"/>
      </font>
    </dxf>
    <dxf>
      <fill>
        <patternFill>
          <bgColor rgb="FFFF0000"/>
        </patternFill>
      </fill>
    </dxf>
    <dxf>
      <font>
        <b/>
        <i val="0"/>
      </font>
      <fill>
        <patternFill>
          <bgColor rgb="FFFF00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auto="1"/>
      </font>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CBA9E5"/>
        </patternFill>
      </fill>
    </dxf>
    <dxf>
      <fill>
        <patternFill>
          <bgColor theme="8" tint="0.39994506668294322"/>
        </patternFill>
      </fill>
    </dxf>
    <dxf>
      <fill>
        <patternFill>
          <bgColor rgb="FFF7C9FB"/>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CBA9E5"/>
        </patternFill>
      </fill>
    </dxf>
    <dxf>
      <fill>
        <patternFill>
          <bgColor theme="8" tint="0.39994506668294322"/>
        </patternFill>
      </fill>
    </dxf>
    <dxf>
      <fill>
        <patternFill>
          <bgColor rgb="FFF7C9FB"/>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CBA9E5"/>
        </patternFill>
      </fill>
    </dxf>
    <dxf>
      <fill>
        <patternFill>
          <bgColor theme="8" tint="0.39994506668294322"/>
        </patternFill>
      </fill>
    </dxf>
    <dxf>
      <fill>
        <patternFill>
          <bgColor rgb="FFF7C9FB"/>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border diagonalUp="0" diagonalDown="0">
        <left style="thin">
          <color indexed="64"/>
        </left>
        <right/>
        <top style="thin">
          <color indexed="64"/>
        </top>
        <bottom style="thin">
          <color indexed="64"/>
        </bottom>
        <vertical/>
        <horizontal/>
      </border>
      <protection locked="0" hidden="0"/>
    </dxf>
    <dxf>
      <numFmt numFmtId="19" formatCode="yyyy/m/d"/>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auto="1"/>
        </left>
        <right style="thin">
          <color auto="1"/>
        </right>
        <top style="thin">
          <color indexed="64"/>
        </top>
        <bottom style="thin">
          <color indexed="64"/>
        </bottom>
      </border>
    </dxf>
    <dxf>
      <border outline="0">
        <bottom style="thin">
          <color indexed="64"/>
        </bottom>
      </border>
    </dxf>
    <dxf>
      <fill>
        <patternFill patternType="solid">
          <fgColor indexed="64"/>
          <bgColor theme="8" tint="0.39997558519241921"/>
        </patternFill>
      </fill>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CBA9E5"/>
      <color rgb="FFFBD0FC"/>
      <color rgb="FFFFCCFF"/>
      <color rgb="FFFCBAFE"/>
      <color rgb="FFF7C9FB"/>
      <color rgb="FFFF99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112058</xdr:colOff>
      <xdr:row>6</xdr:row>
      <xdr:rowOff>122463</xdr:rowOff>
    </xdr:from>
    <xdr:to>
      <xdr:col>12</xdr:col>
      <xdr:colOff>190500</xdr:colOff>
      <xdr:row>11</xdr:row>
      <xdr:rowOff>100853</xdr:rowOff>
    </xdr:to>
    <xdr:sp macro="" textlink="">
      <xdr:nvSpPr>
        <xdr:cNvPr id="2" name="正方形/長方形 1">
          <a:extLst>
            <a:ext uri="{FF2B5EF4-FFF2-40B4-BE49-F238E27FC236}">
              <a16:creationId xmlns:a16="http://schemas.microsoft.com/office/drawing/2014/main" id="{2B9E0D60-6D43-0E01-0C69-8CE165A4E273}"/>
            </a:ext>
          </a:extLst>
        </xdr:cNvPr>
        <xdr:cNvSpPr/>
      </xdr:nvSpPr>
      <xdr:spPr>
        <a:xfrm>
          <a:off x="819629" y="1523999"/>
          <a:ext cx="4432728" cy="1203033"/>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190500</xdr:colOff>
      <xdr:row>11</xdr:row>
      <xdr:rowOff>100854</xdr:rowOff>
    </xdr:to>
    <xdr:sp macro="" textlink="">
      <xdr:nvSpPr>
        <xdr:cNvPr id="4" name="正方形/長方形 3">
          <a:extLst>
            <a:ext uri="{FF2B5EF4-FFF2-40B4-BE49-F238E27FC236}">
              <a16:creationId xmlns:a16="http://schemas.microsoft.com/office/drawing/2014/main" id="{DCFBC905-DDC9-4DDA-AFE5-064EFD5C73D1}"/>
            </a:ext>
          </a:extLst>
        </xdr:cNvPr>
        <xdr:cNvSpPr/>
      </xdr:nvSpPr>
      <xdr:spPr>
        <a:xfrm>
          <a:off x="816908" y="1481978"/>
          <a:ext cx="4164667"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190500</xdr:colOff>
      <xdr:row>11</xdr:row>
      <xdr:rowOff>100854</xdr:rowOff>
    </xdr:to>
    <xdr:sp macro="" textlink="">
      <xdr:nvSpPr>
        <xdr:cNvPr id="2" name="正方形/長方形 1">
          <a:extLst>
            <a:ext uri="{FF2B5EF4-FFF2-40B4-BE49-F238E27FC236}">
              <a16:creationId xmlns:a16="http://schemas.microsoft.com/office/drawing/2014/main" id="{E322A81D-C314-4E93-91A8-473EEF983FC3}"/>
            </a:ext>
          </a:extLst>
        </xdr:cNvPr>
        <xdr:cNvSpPr/>
      </xdr:nvSpPr>
      <xdr:spPr>
        <a:xfrm>
          <a:off x="312083" y="1481978"/>
          <a:ext cx="3745567"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112058</xdr:colOff>
      <xdr:row>6</xdr:row>
      <xdr:rowOff>100853</xdr:rowOff>
    </xdr:from>
    <xdr:to>
      <xdr:col>12</xdr:col>
      <xdr:colOff>190500</xdr:colOff>
      <xdr:row>11</xdr:row>
      <xdr:rowOff>100854</xdr:rowOff>
    </xdr:to>
    <xdr:sp macro="" textlink="">
      <xdr:nvSpPr>
        <xdr:cNvPr id="3" name="正方形/長方形 2">
          <a:extLst>
            <a:ext uri="{FF2B5EF4-FFF2-40B4-BE49-F238E27FC236}">
              <a16:creationId xmlns:a16="http://schemas.microsoft.com/office/drawing/2014/main" id="{4F538806-BA2D-4F2D-A44C-D0E89602D6EC}"/>
            </a:ext>
          </a:extLst>
        </xdr:cNvPr>
        <xdr:cNvSpPr/>
      </xdr:nvSpPr>
      <xdr:spPr>
        <a:xfrm>
          <a:off x="378758" y="1481978"/>
          <a:ext cx="3840817"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190500</xdr:colOff>
      <xdr:row>11</xdr:row>
      <xdr:rowOff>100854</xdr:rowOff>
    </xdr:to>
    <xdr:sp macro="" textlink="">
      <xdr:nvSpPr>
        <xdr:cNvPr id="6" name="正方形/長方形 5">
          <a:extLst>
            <a:ext uri="{FF2B5EF4-FFF2-40B4-BE49-F238E27FC236}">
              <a16:creationId xmlns:a16="http://schemas.microsoft.com/office/drawing/2014/main" id="{FBB453E9-67EE-4168-81D9-63D1419300E6}"/>
            </a:ext>
          </a:extLst>
        </xdr:cNvPr>
        <xdr:cNvSpPr/>
      </xdr:nvSpPr>
      <xdr:spPr>
        <a:xfrm>
          <a:off x="816908" y="1481978"/>
          <a:ext cx="4164667"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224118</xdr:colOff>
      <xdr:row>11</xdr:row>
      <xdr:rowOff>100854</xdr:rowOff>
    </xdr:to>
    <xdr:sp macro="" textlink="">
      <xdr:nvSpPr>
        <xdr:cNvPr id="3" name="正方形/長方形 2">
          <a:extLst>
            <a:ext uri="{FF2B5EF4-FFF2-40B4-BE49-F238E27FC236}">
              <a16:creationId xmlns:a16="http://schemas.microsoft.com/office/drawing/2014/main" id="{75A844A1-CB72-4913-8EC5-41A20D5BD331}"/>
            </a:ext>
          </a:extLst>
        </xdr:cNvPr>
        <xdr:cNvSpPr/>
      </xdr:nvSpPr>
      <xdr:spPr>
        <a:xfrm>
          <a:off x="403411" y="1467971"/>
          <a:ext cx="3608295" cy="1176618"/>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224118</xdr:colOff>
      <xdr:row>11</xdr:row>
      <xdr:rowOff>100854</xdr:rowOff>
    </xdr:to>
    <xdr:sp macro="" textlink="">
      <xdr:nvSpPr>
        <xdr:cNvPr id="2" name="正方形/長方形 1">
          <a:extLst>
            <a:ext uri="{FF2B5EF4-FFF2-40B4-BE49-F238E27FC236}">
              <a16:creationId xmlns:a16="http://schemas.microsoft.com/office/drawing/2014/main" id="{0EC25DB0-2F5E-4C89-81C1-42A0A30B0F0D}"/>
            </a:ext>
          </a:extLst>
        </xdr:cNvPr>
        <xdr:cNvSpPr/>
      </xdr:nvSpPr>
      <xdr:spPr>
        <a:xfrm>
          <a:off x="397808" y="1481978"/>
          <a:ext cx="3560110"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112058</xdr:colOff>
      <xdr:row>6</xdr:row>
      <xdr:rowOff>100853</xdr:rowOff>
    </xdr:from>
    <xdr:to>
      <xdr:col>12</xdr:col>
      <xdr:colOff>224118</xdr:colOff>
      <xdr:row>11</xdr:row>
      <xdr:rowOff>100854</xdr:rowOff>
    </xdr:to>
    <xdr:sp macro="" textlink="">
      <xdr:nvSpPr>
        <xdr:cNvPr id="3" name="正方形/長方形 2">
          <a:extLst>
            <a:ext uri="{FF2B5EF4-FFF2-40B4-BE49-F238E27FC236}">
              <a16:creationId xmlns:a16="http://schemas.microsoft.com/office/drawing/2014/main" id="{968CA015-3FAB-47B7-8CEA-9CFF8551D0E9}"/>
            </a:ext>
          </a:extLst>
        </xdr:cNvPr>
        <xdr:cNvSpPr/>
      </xdr:nvSpPr>
      <xdr:spPr>
        <a:xfrm>
          <a:off x="397808" y="1481978"/>
          <a:ext cx="3560110"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2" name="テーブル2" displayName="テーブル2" ref="B1:C83" totalsRowShown="0" headerRowDxfId="708" headerRowBorderDxfId="707" tableBorderDxfId="706" totalsRowBorderDxfId="705">
  <autoFilter ref="B1:C83"/>
  <tableColumns count="2">
    <tableColumn id="1" name="国民の祝日・休日月日" dataDxfId="704"/>
    <tableColumn id="2" name="国民の祝日・休日名称" dataDxfId="703"/>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8.cao.go.jp/chosei/shukujitsu/gaiyou.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B18"/>
  <sheetViews>
    <sheetView showZeros="0" view="pageBreakPreview" zoomScale="85" zoomScaleNormal="100" zoomScaleSheetLayoutView="85" workbookViewId="0">
      <selection activeCell="P11" sqref="P11"/>
    </sheetView>
  </sheetViews>
  <sheetFormatPr defaultRowHeight="18.75" x14ac:dyDescent="0.4"/>
  <sheetData>
    <row r="3" spans="2:2" ht="30" x14ac:dyDescent="0.4">
      <c r="B3" s="13" t="s">
        <v>32</v>
      </c>
    </row>
    <row r="4" spans="2:2" x14ac:dyDescent="0.4">
      <c r="B4" t="s">
        <v>92</v>
      </c>
    </row>
    <row r="5" spans="2:2" x14ac:dyDescent="0.4">
      <c r="B5" t="s">
        <v>103</v>
      </c>
    </row>
    <row r="6" spans="2:2" x14ac:dyDescent="0.4">
      <c r="B6" t="s">
        <v>90</v>
      </c>
    </row>
    <row r="8" spans="2:2" ht="30" x14ac:dyDescent="0.4">
      <c r="B8" s="13" t="s">
        <v>99</v>
      </c>
    </row>
    <row r="9" spans="2:2" x14ac:dyDescent="0.4">
      <c r="B9" t="s">
        <v>91</v>
      </c>
    </row>
    <row r="10" spans="2:2" x14ac:dyDescent="0.4">
      <c r="B10" t="s">
        <v>104</v>
      </c>
    </row>
    <row r="11" spans="2:2" x14ac:dyDescent="0.4">
      <c r="B11" t="s">
        <v>98</v>
      </c>
    </row>
    <row r="13" spans="2:2" ht="24" x14ac:dyDescent="0.4">
      <c r="B13" s="202" t="s">
        <v>33</v>
      </c>
    </row>
    <row r="14" spans="2:2" x14ac:dyDescent="0.4">
      <c r="B14" t="s">
        <v>34</v>
      </c>
    </row>
    <row r="15" spans="2:2" x14ac:dyDescent="0.4">
      <c r="B15" t="s">
        <v>93</v>
      </c>
    </row>
    <row r="16" spans="2:2" x14ac:dyDescent="0.4">
      <c r="B16" t="s">
        <v>94</v>
      </c>
    </row>
    <row r="17" spans="2:2" x14ac:dyDescent="0.4">
      <c r="B17" t="s">
        <v>95</v>
      </c>
    </row>
    <row r="18" spans="2:2" x14ac:dyDescent="0.4">
      <c r="B18" t="s">
        <v>100</v>
      </c>
    </row>
  </sheetData>
  <phoneticPr fontId="1"/>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pageSetUpPr fitToPage="1"/>
  </sheetPr>
  <dimension ref="A2:AQ58"/>
  <sheetViews>
    <sheetView view="pageBreakPreview" zoomScale="85" zoomScaleNormal="70" zoomScaleSheetLayoutView="85" workbookViewId="0">
      <selection activeCell="H17" sqref="H17"/>
    </sheetView>
  </sheetViews>
  <sheetFormatPr defaultColWidth="9" defaultRowHeight="13.5" x14ac:dyDescent="0.4"/>
  <cols>
    <col min="1" max="1" width="3.5" style="49" customWidth="1"/>
    <col min="2" max="2" width="9.25" style="203" customWidth="1"/>
    <col min="3" max="3" width="4.625" style="203" customWidth="1"/>
    <col min="4" max="10" width="3.25" style="203" customWidth="1"/>
    <col min="11" max="11" width="6" style="203" customWidth="1"/>
    <col min="12" max="12" width="5.625" style="203" bestFit="1" customWidth="1"/>
    <col min="13" max="13" width="6" style="203" customWidth="1"/>
    <col min="14" max="14" width="5.125" style="203" customWidth="1"/>
    <col min="15" max="15" width="5.625" style="203" customWidth="1"/>
    <col min="16" max="22" width="3.25" style="203" customWidth="1"/>
    <col min="23" max="23" width="6" style="203" customWidth="1"/>
    <col min="24" max="24" width="6.25" style="203" bestFit="1" customWidth="1"/>
    <col min="25" max="25" width="6" style="203" customWidth="1"/>
    <col min="26" max="26" width="3.25" style="203" customWidth="1"/>
    <col min="27" max="27" width="4.5" style="203" customWidth="1"/>
    <col min="28" max="34" width="3.125" style="203" customWidth="1"/>
    <col min="35" max="35" width="5.625" style="49" customWidth="1"/>
    <col min="36" max="37" width="5.625" style="49" bestFit="1" customWidth="1"/>
    <col min="38" max="38" width="4.625" style="203" customWidth="1"/>
    <col min="39" max="39" width="9.375" style="49" hidden="1" customWidth="1"/>
    <col min="40" max="40" width="0" style="49" hidden="1" customWidth="1"/>
    <col min="41" max="43" width="4.75" style="49" hidden="1" customWidth="1"/>
    <col min="44" max="16384" width="9" style="49"/>
  </cols>
  <sheetData>
    <row r="2" spans="1:38" ht="19.5" x14ac:dyDescent="0.4">
      <c r="B2" s="204" t="s">
        <v>39</v>
      </c>
      <c r="C2" s="204">
        <v>0</v>
      </c>
      <c r="E2" s="204"/>
      <c r="F2" s="204"/>
      <c r="G2" s="204"/>
      <c r="H2" s="204"/>
      <c r="I2" s="204"/>
      <c r="K2" s="205"/>
      <c r="AI2" s="203"/>
      <c r="AJ2" s="203"/>
      <c r="AK2" s="203"/>
    </row>
    <row r="3" spans="1:38" ht="19.5" x14ac:dyDescent="0.4">
      <c r="B3" s="206" t="s">
        <v>42</v>
      </c>
      <c r="C3" s="207">
        <v>0</v>
      </c>
      <c r="D3" s="206"/>
      <c r="E3" s="206"/>
      <c r="F3" s="206"/>
      <c r="G3" s="206"/>
      <c r="H3" s="206"/>
      <c r="I3" s="206"/>
      <c r="K3" s="205"/>
      <c r="AF3" s="289" t="s">
        <v>12</v>
      </c>
      <c r="AG3" s="289"/>
      <c r="AH3" s="289"/>
      <c r="AI3" s="286" t="s">
        <v>52</v>
      </c>
      <c r="AJ3" s="286"/>
      <c r="AK3" s="286"/>
    </row>
    <row r="4" spans="1:38" ht="18.75" customHeight="1" thickBot="1" x14ac:dyDescent="0.45">
      <c r="B4" s="206" t="s">
        <v>43</v>
      </c>
      <c r="C4" s="207">
        <v>0</v>
      </c>
      <c r="D4" s="207"/>
      <c r="E4" s="206"/>
      <c r="F4" s="206"/>
      <c r="G4" s="206"/>
      <c r="H4" s="206"/>
      <c r="I4" s="206"/>
      <c r="K4" s="205"/>
      <c r="AH4" s="131"/>
      <c r="AI4" s="285" t="s">
        <v>17</v>
      </c>
      <c r="AJ4" s="285"/>
      <c r="AK4" s="285"/>
    </row>
    <row r="5" spans="1:38" ht="18.75" customHeight="1" thickTop="1" thickBot="1" x14ac:dyDescent="0.45">
      <c r="B5" s="208" t="s">
        <v>46</v>
      </c>
      <c r="C5" s="208"/>
      <c r="D5" s="300">
        <f>基本情報!C8</f>
        <v>45753</v>
      </c>
      <c r="E5" s="300"/>
      <c r="F5" s="300"/>
      <c r="G5" s="300"/>
      <c r="H5" s="209" t="s">
        <v>38</v>
      </c>
      <c r="I5" s="301">
        <f>基本情報!E8</f>
        <v>45889</v>
      </c>
      <c r="J5" s="301"/>
      <c r="K5" s="301"/>
      <c r="L5" s="301"/>
      <c r="AH5" s="210"/>
      <c r="AI5" s="282" t="s">
        <v>1</v>
      </c>
      <c r="AJ5" s="283"/>
      <c r="AK5" s="284"/>
    </row>
    <row r="6" spans="1:38" s="53" customFormat="1" ht="30" customHeight="1" thickTop="1" x14ac:dyDescent="0.15">
      <c r="B6" s="303" t="str">
        <f>B13</f>
        <v>2027年度</v>
      </c>
      <c r="C6" s="303"/>
      <c r="D6" s="238" t="s">
        <v>59</v>
      </c>
      <c r="E6" s="239"/>
      <c r="F6" s="239"/>
      <c r="G6" s="239"/>
      <c r="H6" s="196"/>
      <c r="I6" s="240"/>
      <c r="J6" s="240"/>
      <c r="K6" s="240"/>
      <c r="L6" s="240"/>
      <c r="M6" s="203"/>
      <c r="N6" s="203"/>
      <c r="O6" s="203"/>
      <c r="P6" s="203"/>
      <c r="Q6" s="203"/>
      <c r="R6" s="203"/>
      <c r="S6" s="203"/>
      <c r="T6" s="203"/>
      <c r="U6" s="203"/>
      <c r="V6" s="203"/>
      <c r="W6" s="203"/>
      <c r="X6" s="131"/>
      <c r="Y6" s="131"/>
      <c r="Z6" s="131"/>
      <c r="AA6" s="131"/>
      <c r="AB6" s="131"/>
      <c r="AC6" s="131"/>
      <c r="AD6" s="203"/>
      <c r="AE6" s="203"/>
      <c r="AF6" s="203"/>
      <c r="AG6" s="203"/>
      <c r="AH6" s="131"/>
      <c r="AI6" s="280" t="s">
        <v>18</v>
      </c>
      <c r="AJ6" s="280"/>
      <c r="AK6" s="280"/>
      <c r="AL6" s="131"/>
    </row>
    <row r="7" spans="1:38" s="53" customFormat="1" ht="18.75" customHeight="1" x14ac:dyDescent="0.4">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302"/>
      <c r="AD7" s="302"/>
      <c r="AE7" s="152"/>
      <c r="AF7" s="131"/>
      <c r="AG7" s="131"/>
      <c r="AH7" s="214"/>
      <c r="AI7" s="281" t="s">
        <v>50</v>
      </c>
      <c r="AJ7" s="281"/>
      <c r="AK7" s="281"/>
      <c r="AL7" s="131"/>
    </row>
    <row r="8" spans="1:38" s="53" customFormat="1" ht="18.75" customHeight="1" x14ac:dyDescent="0.4">
      <c r="B8" s="131"/>
      <c r="C8" s="261" t="s">
        <v>97</v>
      </c>
      <c r="D8" s="262"/>
      <c r="E8" s="262"/>
      <c r="F8" s="262"/>
      <c r="G8" s="263"/>
      <c r="H8" s="131"/>
      <c r="I8" s="215" t="s">
        <v>58</v>
      </c>
      <c r="J8" s="216"/>
      <c r="K8" s="217"/>
      <c r="L8" s="218"/>
      <c r="M8" s="131"/>
      <c r="N8" s="219" t="s">
        <v>45</v>
      </c>
      <c r="O8" s="220"/>
      <c r="P8" s="221"/>
      <c r="Q8" s="220">
        <f>I5-D5+1</f>
        <v>137</v>
      </c>
      <c r="R8" s="220"/>
      <c r="S8" s="222" t="s">
        <v>5</v>
      </c>
      <c r="T8" s="131"/>
      <c r="U8" s="215" t="s">
        <v>49</v>
      </c>
      <c r="V8" s="223"/>
      <c r="W8" s="223"/>
      <c r="X8" s="218"/>
      <c r="Y8" s="131"/>
      <c r="Z8" s="261" t="s">
        <v>47</v>
      </c>
      <c r="AA8" s="262"/>
      <c r="AB8" s="262"/>
      <c r="AC8" s="262"/>
      <c r="AD8" s="263"/>
      <c r="AE8" s="214"/>
      <c r="AF8" s="214"/>
      <c r="AG8" s="214"/>
      <c r="AH8" s="214"/>
      <c r="AI8" s="279" t="s">
        <v>86</v>
      </c>
      <c r="AJ8" s="279"/>
      <c r="AK8" s="279"/>
      <c r="AL8" s="131"/>
    </row>
    <row r="9" spans="1:38" s="131" customFormat="1" ht="18.75" customHeight="1" x14ac:dyDescent="0.4">
      <c r="B9" s="224" t="s">
        <v>56</v>
      </c>
      <c r="C9" s="261" t="s">
        <v>25</v>
      </c>
      <c r="D9" s="262"/>
      <c r="E9" s="262"/>
      <c r="F9" s="263"/>
      <c r="G9" s="68" t="str">
        <f>IF(AND(W9=W10,'１(計画)'!G9="○",'２(計画)'!G9="○"),"○","-")</f>
        <v>○</v>
      </c>
      <c r="I9" s="267" t="s">
        <v>57</v>
      </c>
      <c r="J9" s="268"/>
      <c r="K9" s="269"/>
      <c r="L9" s="195" t="str">
        <f>IF(L10="-","○","-")</f>
        <v>○</v>
      </c>
      <c r="N9" s="225" t="s">
        <v>30</v>
      </c>
      <c r="O9" s="148"/>
      <c r="P9" s="226"/>
      <c r="Q9" s="214">
        <f>COUNTIF(入力用３年!J:J,"○")-(COUNTA(入力用３年!E:E)-3)</f>
        <v>-9</v>
      </c>
      <c r="R9" s="148"/>
      <c r="S9" s="227" t="s">
        <v>5</v>
      </c>
      <c r="U9" s="225" t="s">
        <v>20</v>
      </c>
      <c r="V9" s="148"/>
      <c r="W9" s="151">
        <f>W10+W11</f>
        <v>0</v>
      </c>
      <c r="X9" s="227" t="s">
        <v>21</v>
      </c>
      <c r="Z9" s="215" t="s">
        <v>53</v>
      </c>
      <c r="AA9" s="223"/>
      <c r="AB9" s="223">
        <f>L14+X14+AJ14+L24+X24+AJ24+L34+X34+AJ34+L44+X44+AJ44</f>
        <v>0</v>
      </c>
      <c r="AC9" s="223"/>
      <c r="AD9" s="228" t="s">
        <v>5</v>
      </c>
      <c r="AE9" s="214"/>
      <c r="AF9" s="214"/>
      <c r="AG9" s="151"/>
      <c r="AH9" s="152"/>
    </row>
    <row r="10" spans="1:38" s="131" customFormat="1" ht="18.75" customHeight="1" x14ac:dyDescent="0.4">
      <c r="B10" s="148"/>
      <c r="C10" s="261" t="s">
        <v>26</v>
      </c>
      <c r="D10" s="262"/>
      <c r="E10" s="262"/>
      <c r="F10" s="263"/>
      <c r="G10" s="68" t="str">
        <f>IF(AND(G9="-",Z11&gt;=ROUNDDOWN((8/28)*100,1)),"○","-")</f>
        <v>-</v>
      </c>
      <c r="I10" s="261" t="s">
        <v>27</v>
      </c>
      <c r="J10" s="262"/>
      <c r="K10" s="263"/>
      <c r="L10" s="75" t="str">
        <f>IF(SUM(AO17:AQ20)&gt;0,"○","-")</f>
        <v>-</v>
      </c>
      <c r="N10" s="225" t="s">
        <v>61</v>
      </c>
      <c r="O10" s="148"/>
      <c r="P10" s="226"/>
      <c r="Q10" s="214">
        <f>COUNTIF(入力用３年!J:J,"-")</f>
        <v>0</v>
      </c>
      <c r="R10" s="148"/>
      <c r="S10" s="227" t="s">
        <v>5</v>
      </c>
      <c r="U10" s="225" t="s">
        <v>22</v>
      </c>
      <c r="V10" s="148"/>
      <c r="W10" s="151">
        <f>COUNTIF(D13:AK51,"OK")</f>
        <v>0</v>
      </c>
      <c r="X10" s="227" t="s">
        <v>21</v>
      </c>
      <c r="Z10" s="261" t="s">
        <v>48</v>
      </c>
      <c r="AA10" s="262"/>
      <c r="AB10" s="262"/>
      <c r="AC10" s="262"/>
      <c r="AD10" s="263"/>
      <c r="AE10" s="214"/>
      <c r="AF10" s="214"/>
      <c r="AG10" s="151"/>
      <c r="AH10" s="152"/>
    </row>
    <row r="11" spans="1:38" s="131" customFormat="1" ht="18.75" customHeight="1" x14ac:dyDescent="0.4">
      <c r="C11" s="293" t="s">
        <v>27</v>
      </c>
      <c r="D11" s="294"/>
      <c r="E11" s="294"/>
      <c r="F11" s="295"/>
      <c r="G11" s="75" t="str">
        <f>IF(AND(G9="-",G10="-"),"○","-")</f>
        <v>-</v>
      </c>
      <c r="N11" s="230" t="s">
        <v>62</v>
      </c>
      <c r="O11" s="231"/>
      <c r="P11" s="232"/>
      <c r="Q11" s="231">
        <f>COUNTA(入力用３年!E:E)-3</f>
        <v>9</v>
      </c>
      <c r="R11" s="231"/>
      <c r="S11" s="233" t="s">
        <v>5</v>
      </c>
      <c r="U11" s="230" t="s">
        <v>23</v>
      </c>
      <c r="V11" s="231"/>
      <c r="W11" s="231">
        <f>COUNTIF(D13:AK51,"NG")</f>
        <v>0</v>
      </c>
      <c r="X11" s="233" t="s">
        <v>21</v>
      </c>
      <c r="Y11" s="241"/>
      <c r="Z11" s="261">
        <f>ROUNDDOWN(AB9/Q9*100,1)</f>
        <v>0</v>
      </c>
      <c r="AA11" s="262"/>
      <c r="AB11" s="262"/>
      <c r="AC11" s="223" t="s">
        <v>11</v>
      </c>
      <c r="AD11" s="218"/>
      <c r="AF11" s="214"/>
      <c r="AG11" s="214"/>
      <c r="AH11" s="152"/>
    </row>
    <row r="12" spans="1:38" s="203" customFormat="1" ht="18.75" customHeight="1" x14ac:dyDescent="0.4">
      <c r="B12" s="131"/>
      <c r="C12" s="131"/>
      <c r="D12" s="131"/>
      <c r="E12" s="131"/>
      <c r="F12" s="131"/>
      <c r="G12" s="131"/>
      <c r="H12" s="131"/>
      <c r="I12" s="131"/>
      <c r="J12" s="131"/>
      <c r="K12" s="131"/>
      <c r="L12" s="131"/>
      <c r="M12" s="131"/>
      <c r="N12" s="131"/>
      <c r="O12" s="131"/>
      <c r="P12" s="148"/>
      <c r="Q12" s="131"/>
      <c r="R12" s="131"/>
      <c r="S12" s="131"/>
      <c r="T12" s="131"/>
      <c r="U12" s="131"/>
      <c r="V12" s="131"/>
      <c r="W12" s="131"/>
      <c r="X12" s="131"/>
      <c r="Y12" s="131"/>
      <c r="Z12" s="131"/>
      <c r="AA12" s="131"/>
      <c r="AB12" s="131"/>
      <c r="AC12" s="131"/>
      <c r="AD12" s="131"/>
      <c r="AE12" s="131"/>
      <c r="AF12" s="152"/>
      <c r="AG12" s="131"/>
      <c r="AH12" s="131"/>
      <c r="AI12" s="131"/>
      <c r="AJ12" s="131"/>
      <c r="AK12" s="131"/>
    </row>
    <row r="13" spans="1:38" s="203" customFormat="1" ht="18.75" customHeight="1" x14ac:dyDescent="0.4">
      <c r="B13" s="203" t="str">
        <f>TEXT(基本情報!D3,"YYYY")+2&amp;"年度"</f>
        <v>2027年度</v>
      </c>
      <c r="E13" s="235"/>
      <c r="F13" s="235"/>
      <c r="G13" s="235"/>
      <c r="H13" s="235"/>
      <c r="I13" s="235"/>
      <c r="J13" s="235"/>
      <c r="K13" s="235"/>
      <c r="L13" s="235"/>
      <c r="M13" s="234"/>
      <c r="N13" s="234"/>
      <c r="O13" s="235"/>
      <c r="P13" s="235"/>
      <c r="Q13" s="235"/>
      <c r="R13" s="235"/>
      <c r="S13" s="235"/>
      <c r="T13" s="235"/>
    </row>
    <row r="14" spans="1:38" s="131" customFormat="1" ht="18.75" customHeight="1" thickBot="1" x14ac:dyDescent="0.45">
      <c r="C14" s="297" t="s">
        <v>14</v>
      </c>
      <c r="D14" s="297"/>
      <c r="E14" s="131" t="str">
        <f>IF(H14="-","-",IF(OR(H14&gt;=8/28,L14&gt;=K23),"OK","NG"))</f>
        <v>-</v>
      </c>
      <c r="F14" s="296" t="s">
        <v>54</v>
      </c>
      <c r="G14" s="296"/>
      <c r="H14" s="298" t="str">
        <f>IFERROR(ROUNDDOWN(L14/(COUNTIFS(入力用３年!B:B,"&gt;="&amp;MIN(D17:J22),入力用３年!B:B,"&lt;="&amp;MAX(D17:J22),入力用３年!J:J,"○")-COUNTIFS(入力用３年!B:B,"&gt;="&amp;MIN(D17:J22),入力用３年!B:B,"&lt;="&amp;MAX(D17:J22),入力用３年!J:J,"○",入力用３年!E:E,"&lt;&gt;")),3),"-")</f>
        <v>-</v>
      </c>
      <c r="I14" s="298"/>
      <c r="J14" s="298"/>
      <c r="K14" s="148" t="s">
        <v>89</v>
      </c>
      <c r="L14" s="135">
        <f>COUNTIFS(入力用３年!B:B,"&gt;="&amp;MIN(D17:J22),入力用３年!B:B,"&lt;="&amp;MAX(D17:J22),入力用３年!J:J,"○",入力用３年!F:F,"休工",入力用３年!E:E,"")</f>
        <v>0</v>
      </c>
      <c r="M14" s="115"/>
      <c r="N14" s="115"/>
      <c r="O14" s="297" t="s">
        <v>14</v>
      </c>
      <c r="P14" s="297"/>
      <c r="Q14" s="131" t="str">
        <f>IF(T14="-","-",IF(OR(T14&gt;=8/28,X14&gt;=W23),"OK","NG"))</f>
        <v>-</v>
      </c>
      <c r="R14" s="296" t="s">
        <v>54</v>
      </c>
      <c r="S14" s="296"/>
      <c r="T14" s="298" t="str">
        <f>IFERROR(ROUNDDOWN(X14/(COUNTIFS(入力用３年!B:B,"&gt;="&amp;MIN(P17:V22),入力用３年!B:B,"&lt;="&amp;MAX(P17:V22),入力用３年!J:J,"○")-COUNTIFS(入力用３年!B:B,"&gt;="&amp;MIN(P17:V22),入力用３年!B:B,"&lt;="&amp;MAX(P17:V22),入力用３年!J:J,"○",入力用３年!E:E,"&lt;&gt;")),3),"-")</f>
        <v>-</v>
      </c>
      <c r="U14" s="298"/>
      <c r="V14" s="298"/>
      <c r="W14" s="148" t="s">
        <v>89</v>
      </c>
      <c r="X14" s="135">
        <f>COUNTIFS(入力用３年!B:B,"&gt;="&amp;MIN(P17:V22),入力用３年!B:B,"&lt;="&amp;MAX(P17:V22),入力用３年!J:J,"○",入力用３年!F:F,"休工",入力用３年!E:E,"")</f>
        <v>0</v>
      </c>
      <c r="Y14" s="115"/>
      <c r="Z14" s="115"/>
      <c r="AA14" s="297" t="s">
        <v>14</v>
      </c>
      <c r="AB14" s="297"/>
      <c r="AC14" s="131" t="str">
        <f>IF(AF14="-","-",IF(OR(AF14&gt;=8/28,AJ14&gt;=AI23),"OK","NG"))</f>
        <v>-</v>
      </c>
      <c r="AD14" s="296" t="s">
        <v>54</v>
      </c>
      <c r="AE14" s="296"/>
      <c r="AF14" s="298" t="str">
        <f>IFERROR(ROUNDDOWN(AJ14/(COUNTIFS(入力用３年!B:B,"&gt;="&amp;MIN(AB17:AH22),入力用３年!B:B,"&lt;="&amp;MAX(AB17:AH22),入力用３年!J:J,"○")-COUNTIFS(入力用３年!B:B,"&gt;="&amp;MIN(AB17:AH22),入力用３年!B:B,"&lt;="&amp;MAX(AB17:AH22),入力用３年!J:J,"○",入力用３年!E:E,"&lt;&gt;")),3),"-")</f>
        <v>-</v>
      </c>
      <c r="AG14" s="298"/>
      <c r="AH14" s="298"/>
      <c r="AI14" s="148" t="s">
        <v>89</v>
      </c>
      <c r="AJ14" s="135">
        <f>COUNTIFS(入力用３年!B:B,"&gt;="&amp;MIN(AB17:AH22),入力用３年!B:B,"&lt;="&amp;MAX(AB17:AH22),入力用３年!J:J,"○",入力用３年!F:F,"休工",入力用３年!E:E,"")</f>
        <v>0</v>
      </c>
      <c r="AK14" s="115"/>
    </row>
    <row r="15" spans="1:38" s="131" customFormat="1" ht="18.75" customHeight="1" x14ac:dyDescent="0.4">
      <c r="D15" s="132">
        <v>4</v>
      </c>
      <c r="E15" s="133" t="s">
        <v>4</v>
      </c>
      <c r="F15" s="133"/>
      <c r="G15" s="133"/>
      <c r="H15" s="133"/>
      <c r="I15" s="133"/>
      <c r="J15" s="157"/>
      <c r="K15" s="290" t="s">
        <v>60</v>
      </c>
      <c r="L15" s="291"/>
      <c r="M15" s="292"/>
      <c r="N15" s="135"/>
      <c r="P15" s="132">
        <v>5</v>
      </c>
      <c r="Q15" s="133" t="s">
        <v>4</v>
      </c>
      <c r="R15" s="133"/>
      <c r="S15" s="133"/>
      <c r="T15" s="133"/>
      <c r="U15" s="133"/>
      <c r="V15" s="157"/>
      <c r="W15" s="290" t="s">
        <v>60</v>
      </c>
      <c r="X15" s="291"/>
      <c r="Y15" s="292"/>
      <c r="Z15" s="135"/>
      <c r="AB15" s="132">
        <v>6</v>
      </c>
      <c r="AC15" s="133" t="s">
        <v>4</v>
      </c>
      <c r="AD15" s="133"/>
      <c r="AE15" s="133"/>
      <c r="AF15" s="133"/>
      <c r="AG15" s="133"/>
      <c r="AH15" s="157"/>
      <c r="AI15" s="290" t="s">
        <v>60</v>
      </c>
      <c r="AJ15" s="291"/>
      <c r="AK15" s="292"/>
    </row>
    <row r="16" spans="1:38" s="131" customFormat="1" ht="27" x14ac:dyDescent="0.4">
      <c r="A16" s="237"/>
      <c r="D16" s="136" t="s">
        <v>5</v>
      </c>
      <c r="E16" s="137" t="s">
        <v>3</v>
      </c>
      <c r="F16" s="137" t="s">
        <v>6</v>
      </c>
      <c r="G16" s="137" t="s">
        <v>7</v>
      </c>
      <c r="H16" s="137" t="s">
        <v>8</v>
      </c>
      <c r="I16" s="137" t="s">
        <v>9</v>
      </c>
      <c r="J16" s="158" t="s">
        <v>10</v>
      </c>
      <c r="K16" s="139" t="s">
        <v>50</v>
      </c>
      <c r="L16" s="140" t="s">
        <v>89</v>
      </c>
      <c r="M16" s="141" t="s">
        <v>51</v>
      </c>
      <c r="N16" s="196"/>
      <c r="P16" s="136" t="s">
        <v>5</v>
      </c>
      <c r="Q16" s="137" t="s">
        <v>3</v>
      </c>
      <c r="R16" s="137" t="s">
        <v>6</v>
      </c>
      <c r="S16" s="137" t="s">
        <v>7</v>
      </c>
      <c r="T16" s="137" t="s">
        <v>8</v>
      </c>
      <c r="U16" s="137" t="s">
        <v>9</v>
      </c>
      <c r="V16" s="158" t="s">
        <v>10</v>
      </c>
      <c r="W16" s="139" t="s">
        <v>50</v>
      </c>
      <c r="X16" s="140" t="s">
        <v>89</v>
      </c>
      <c r="Y16" s="141" t="s">
        <v>51</v>
      </c>
      <c r="Z16" s="196"/>
      <c r="AB16" s="136" t="s">
        <v>5</v>
      </c>
      <c r="AC16" s="137" t="s">
        <v>3</v>
      </c>
      <c r="AD16" s="137" t="s">
        <v>6</v>
      </c>
      <c r="AE16" s="137" t="s">
        <v>7</v>
      </c>
      <c r="AF16" s="137" t="s">
        <v>8</v>
      </c>
      <c r="AG16" s="137" t="s">
        <v>9</v>
      </c>
      <c r="AH16" s="158" t="s">
        <v>10</v>
      </c>
      <c r="AI16" s="139" t="s">
        <v>50</v>
      </c>
      <c r="AJ16" s="140" t="s">
        <v>89</v>
      </c>
      <c r="AK16" s="141" t="s">
        <v>51</v>
      </c>
    </row>
    <row r="17" spans="3:43" s="131" customFormat="1" ht="15.75" customHeight="1" x14ac:dyDescent="0.4">
      <c r="D17" s="142" t="str">
        <f>IF(B17&lt;&gt;"",B17+1,IF(TEXT(基本情報!$D$3,"aaa")=D16,基本情報!$D$3,""))</f>
        <v/>
      </c>
      <c r="E17" s="127" t="str">
        <f>IF(D17&lt;&gt;"",D17+1,IF(TEXT(入力用３年!$B$8,"aaa")=E16,入力用３年!$B$8,""))</f>
        <v/>
      </c>
      <c r="F17" s="127" t="str">
        <f>IF(E17&lt;&gt;"",E17+1,IF(TEXT(入力用３年!$B$8,"aaa")=F16,入力用３年!$B$8,""))</f>
        <v/>
      </c>
      <c r="G17" s="127" t="str">
        <f>IF(F17&lt;&gt;"",F17+1,IF(TEXT(入力用３年!$B$8,"aaa")=G16,入力用３年!$B$8,""))</f>
        <v/>
      </c>
      <c r="H17" s="127">
        <f>IF(G17&lt;&gt;"",G17+1,IF(TEXT(入力用３年!$B$8,"aaa")=H16,入力用３年!$B$8,""))</f>
        <v>46478</v>
      </c>
      <c r="I17" s="127">
        <f>IF(H17&lt;&gt;"",H17+1,IF(TEXT(入力用３年!$B$8,"aaa")=I16,入力用３年!$B$8,""))</f>
        <v>46479</v>
      </c>
      <c r="J17" s="128">
        <f>IF(I17&lt;&gt;"",I17+1,IF(TEXT(入力用３年!$B$8,"aaa")=J16,入力用３年!$B$8,""))</f>
        <v>46480</v>
      </c>
      <c r="K17" s="159">
        <f>COUNTIFS(入力用３年!B:B,"&gt;="&amp;MIN(D17:J17),入力用３年!B:B,"&lt;="&amp;MAX(D17:J17),入力用３年!J:J,"○",入力用３年!E:E,"",入力用３年!D:D,"休日")</f>
        <v>0</v>
      </c>
      <c r="L17" s="112">
        <f>COUNTIFS(入力用３年!$B:$B,"&gt;="&amp;MIN(D17:J17),入力用３年!$B:$B,"&lt;="&amp;MAX(D17:J17),入力用３年!$J:$J,"○",入力用３年!$E:$E,"",入力用３年!$F:$F,"休工")</f>
        <v>0</v>
      </c>
      <c r="M17" s="121" t="str">
        <f t="shared" ref="M17:M22" si="0">IF(K17=0,"",IF(K17=0,"-",IF(L17&gt;=K17,"〇",IF(L17&lt;=K17,"×"))))</f>
        <v/>
      </c>
      <c r="N17" s="143"/>
      <c r="P17" s="142" t="str">
        <f t="shared" ref="P17:V17" si="1">IF(O17&lt;&gt;"",O17+1,IF(TEXT(EDATE(MIN($D$17:$J$17),1),"aaa")=P16,EDATE(MIN($D$17:$J$17),1),""))</f>
        <v/>
      </c>
      <c r="Q17" s="127" t="str">
        <f t="shared" si="1"/>
        <v/>
      </c>
      <c r="R17" s="127" t="str">
        <f t="shared" si="1"/>
        <v/>
      </c>
      <c r="S17" s="127" t="str">
        <f t="shared" si="1"/>
        <v/>
      </c>
      <c r="T17" s="127" t="str">
        <f t="shared" si="1"/>
        <v/>
      </c>
      <c r="U17" s="127" t="str">
        <f t="shared" si="1"/>
        <v/>
      </c>
      <c r="V17" s="128">
        <f t="shared" si="1"/>
        <v>46508</v>
      </c>
      <c r="W17" s="159">
        <f>COUNTIFS(入力用３年!B:B,"&gt;="&amp;MIN(P17:V17),入力用３年!B:B,"&lt;="&amp;MAX(P17:V17),入力用３年!J:J,"○",入力用３年!E:E,"",入力用３年!D:D,"休日")</f>
        <v>0</v>
      </c>
      <c r="X17" s="112">
        <f>COUNTIFS(入力用３年!$B:$B,"&gt;="&amp;MIN(P17:V17),入力用３年!$B:$B,"&lt;="&amp;MAX(P17:V17),入力用３年!$J:$J,"○",入力用３年!$E:$E,"",入力用３年!$F:$F,"休工")</f>
        <v>0</v>
      </c>
      <c r="Y17" s="121" t="str">
        <f t="shared" ref="Y17:Y22" si="2">IF(W17=0,"",IF(W17=0,"-",IF(X17&gt;=W17,"〇",IF(X17&lt;=W17,"×"))))</f>
        <v/>
      </c>
      <c r="Z17" s="143"/>
      <c r="AB17" s="142" t="str">
        <f t="shared" ref="AB17:AH17" si="3">IF(AA17&lt;&gt;"",AA17+1,IF(TEXT(EDATE(MIN($P$17:$V$17),1),"aaa")=AB16,EDATE(MIN($P$17:$V$17),1),""))</f>
        <v/>
      </c>
      <c r="AC17" s="127" t="str">
        <f t="shared" si="3"/>
        <v/>
      </c>
      <c r="AD17" s="127">
        <f t="shared" si="3"/>
        <v>46539</v>
      </c>
      <c r="AE17" s="127">
        <f t="shared" si="3"/>
        <v>46540</v>
      </c>
      <c r="AF17" s="127">
        <f t="shared" si="3"/>
        <v>46541</v>
      </c>
      <c r="AG17" s="127">
        <f t="shared" si="3"/>
        <v>46542</v>
      </c>
      <c r="AH17" s="128">
        <f t="shared" si="3"/>
        <v>46543</v>
      </c>
      <c r="AI17" s="159">
        <f>COUNTIFS(入力用３年!B:B,"&gt;="&amp;MIN(AB17:AH17),入力用３年!B:B,"&lt;="&amp;MAX(AB17:AH17),入力用３年!J:J,"○",入力用３年!E:E,"",入力用３年!D:D,"休日")</f>
        <v>0</v>
      </c>
      <c r="AJ17" s="112">
        <f>COUNTIFS(入力用３年!$B:$B,"&gt;="&amp;MIN(AB17:AH17),入力用３年!$B:$B,"&lt;="&amp;MAX(AB17:AH17),入力用３年!$J:$J,"○",入力用３年!$E:$E,"",入力用３年!$F:$F,"休工")</f>
        <v>0</v>
      </c>
      <c r="AK17" s="121" t="str">
        <f t="shared" ref="AK17:AK22" si="4">IF(AI17=0,"",IF(AI17=0,"-",IF(AJ17&gt;=AI17,"〇",IF(AJ17&lt;=AI17,"×"))))</f>
        <v/>
      </c>
      <c r="AN17" s="131" t="s">
        <v>87</v>
      </c>
      <c r="AO17" s="112">
        <f>COUNTIF($M$17:$M$22,"×")</f>
        <v>0</v>
      </c>
      <c r="AP17" s="112">
        <f>COUNTIF($Y$17:$Y$22,"×")</f>
        <v>0</v>
      </c>
      <c r="AQ17" s="112">
        <f>COUNTIF($AK$17:$AK$22,"×")</f>
        <v>0</v>
      </c>
    </row>
    <row r="18" spans="3:43" s="131" customFormat="1" ht="15.75" customHeight="1" x14ac:dyDescent="0.4">
      <c r="D18" s="142">
        <f>IFERROR(IF(MONTH(J17+1)=$D$15,J17+1,""),"")</f>
        <v>46481</v>
      </c>
      <c r="E18" s="127">
        <f t="shared" ref="E18:J22" si="5">IFERROR(IF(MONTH(D18+1)=$D$15,D18+1,""),"")</f>
        <v>46482</v>
      </c>
      <c r="F18" s="127">
        <f t="shared" si="5"/>
        <v>46483</v>
      </c>
      <c r="G18" s="127">
        <f t="shared" si="5"/>
        <v>46484</v>
      </c>
      <c r="H18" s="127">
        <f t="shared" si="5"/>
        <v>46485</v>
      </c>
      <c r="I18" s="127">
        <f t="shared" si="5"/>
        <v>46486</v>
      </c>
      <c r="J18" s="128">
        <f t="shared" si="5"/>
        <v>46487</v>
      </c>
      <c r="K18" s="159">
        <f>COUNTIFS(入力用３年!B:B,"&gt;="&amp;MIN(D18:J18),入力用３年!B:B,"&lt;="&amp;MAX(D18:J18),入力用３年!J:J,"○",入力用３年!E:E,"",入力用３年!D:D,"休日")</f>
        <v>0</v>
      </c>
      <c r="L18" s="112">
        <f>COUNTIFS(入力用３年!$B:$B,"&gt;="&amp;MIN(D18:J18),入力用３年!$B:$B,"&lt;="&amp;MAX(D18:J18),入力用３年!$J:$J,"○",入力用３年!$E:$E,"",入力用３年!$F:$F,"休工")</f>
        <v>0</v>
      </c>
      <c r="M18" s="121" t="str">
        <f t="shared" si="0"/>
        <v/>
      </c>
      <c r="N18" s="143"/>
      <c r="P18" s="142">
        <f>IFERROR(IF(MONTH(V17+1)=$P$15,V17+1,""),"")</f>
        <v>46509</v>
      </c>
      <c r="Q18" s="127">
        <f t="shared" ref="Q18:V22" si="6">IFERROR(IF(MONTH(P18+1)=$P$15,P18+1,""),"")</f>
        <v>46510</v>
      </c>
      <c r="R18" s="127">
        <f t="shared" si="6"/>
        <v>46511</v>
      </c>
      <c r="S18" s="127">
        <f t="shared" si="6"/>
        <v>46512</v>
      </c>
      <c r="T18" s="127">
        <f t="shared" si="6"/>
        <v>46513</v>
      </c>
      <c r="U18" s="127">
        <f t="shared" si="6"/>
        <v>46514</v>
      </c>
      <c r="V18" s="128">
        <f t="shared" si="6"/>
        <v>46515</v>
      </c>
      <c r="W18" s="159">
        <f>COUNTIFS(入力用３年!B:B,"&gt;="&amp;MIN(P18:V18),入力用３年!B:B,"&lt;="&amp;MAX(P18:V18),入力用３年!J:J,"○",入力用３年!E:E,"",入力用３年!D:D,"休日")</f>
        <v>0</v>
      </c>
      <c r="X18" s="112">
        <f>COUNTIFS(入力用３年!$B:$B,"&gt;="&amp;MIN(P18:V18),入力用３年!$B:$B,"&lt;="&amp;MAX(P18:V18),入力用３年!$J:$J,"○",入力用３年!$E:$E,"",入力用３年!$F:$F,"休工")</f>
        <v>0</v>
      </c>
      <c r="Y18" s="121" t="str">
        <f t="shared" si="2"/>
        <v/>
      </c>
      <c r="Z18" s="143"/>
      <c r="AB18" s="142">
        <f>IFERROR(IF(MONTH(AH17+1)=$AB$15,AH17+1,""),"")</f>
        <v>46544</v>
      </c>
      <c r="AC18" s="127">
        <f t="shared" ref="AC18:AH22" si="7">IFERROR(IF(MONTH(AB18+1)=$AB$15,AB18+1,""),"")</f>
        <v>46545</v>
      </c>
      <c r="AD18" s="127">
        <f t="shared" si="7"/>
        <v>46546</v>
      </c>
      <c r="AE18" s="127">
        <f t="shared" si="7"/>
        <v>46547</v>
      </c>
      <c r="AF18" s="127">
        <f t="shared" si="7"/>
        <v>46548</v>
      </c>
      <c r="AG18" s="127">
        <f t="shared" si="7"/>
        <v>46549</v>
      </c>
      <c r="AH18" s="128">
        <f t="shared" si="7"/>
        <v>46550</v>
      </c>
      <c r="AI18" s="159">
        <f>COUNTIFS(入力用３年!B:B,"&gt;="&amp;MIN(AB18:AH18),入力用３年!B:B,"&lt;="&amp;MAX(AB18:AH18),入力用３年!J:J,"○",入力用３年!E:E,"",入力用３年!D:D,"休日")</f>
        <v>0</v>
      </c>
      <c r="AJ18" s="112">
        <f>COUNTIFS(入力用３年!$B:$B,"&gt;="&amp;MIN(AB18:AH18),入力用３年!$B:$B,"&lt;="&amp;MAX(AB18:AH18),入力用３年!$J:$J,"○",入力用３年!$E:$E,"",入力用３年!$F:$F,"休工")</f>
        <v>0</v>
      </c>
      <c r="AK18" s="121" t="str">
        <f t="shared" si="4"/>
        <v/>
      </c>
      <c r="AN18" s="131" t="s">
        <v>88</v>
      </c>
      <c r="AO18" s="112">
        <f>COUNTIF($M$27:$M$32,"×")</f>
        <v>0</v>
      </c>
      <c r="AP18" s="112">
        <f>COUNTIF($Y$27:$Y$32,"×")</f>
        <v>0</v>
      </c>
      <c r="AQ18" s="112">
        <f>COUNTIF($AK$27:$AK$32,"×")</f>
        <v>0</v>
      </c>
    </row>
    <row r="19" spans="3:43" s="131" customFormat="1" ht="15.75" customHeight="1" x14ac:dyDescent="0.4">
      <c r="D19" s="142">
        <f>IFERROR(IF(MONTH(J18+1)=$D$15,J18+1,""),"")</f>
        <v>46488</v>
      </c>
      <c r="E19" s="127">
        <f t="shared" si="5"/>
        <v>46489</v>
      </c>
      <c r="F19" s="127">
        <f t="shared" si="5"/>
        <v>46490</v>
      </c>
      <c r="G19" s="127">
        <f t="shared" si="5"/>
        <v>46491</v>
      </c>
      <c r="H19" s="127">
        <f t="shared" si="5"/>
        <v>46492</v>
      </c>
      <c r="I19" s="127">
        <f t="shared" si="5"/>
        <v>46493</v>
      </c>
      <c r="J19" s="128">
        <f t="shared" si="5"/>
        <v>46494</v>
      </c>
      <c r="K19" s="159">
        <f>COUNTIFS(入力用３年!B:B,"&gt;="&amp;MIN(D19:J19),入力用３年!B:B,"&lt;="&amp;MAX(D19:J19),入力用３年!J:J,"○",入力用３年!E:E,"",入力用３年!D:D,"休日")</f>
        <v>0</v>
      </c>
      <c r="L19" s="112">
        <f>COUNTIFS(入力用３年!$B:$B,"&gt;="&amp;MIN(D19:J19),入力用３年!$B:$B,"&lt;="&amp;MAX(D19:J19),入力用３年!$J:$J,"○",入力用３年!$E:$E,"",入力用３年!$F:$F,"休工")</f>
        <v>0</v>
      </c>
      <c r="M19" s="121" t="str">
        <f t="shared" si="0"/>
        <v/>
      </c>
      <c r="N19" s="143"/>
      <c r="P19" s="142">
        <f>IFERROR(IF(MONTH(V18+1)=$P$15,V18+1,""),"")</f>
        <v>46516</v>
      </c>
      <c r="Q19" s="127">
        <f t="shared" si="6"/>
        <v>46517</v>
      </c>
      <c r="R19" s="127">
        <f t="shared" si="6"/>
        <v>46518</v>
      </c>
      <c r="S19" s="127">
        <f t="shared" si="6"/>
        <v>46519</v>
      </c>
      <c r="T19" s="127">
        <f t="shared" si="6"/>
        <v>46520</v>
      </c>
      <c r="U19" s="127">
        <f t="shared" si="6"/>
        <v>46521</v>
      </c>
      <c r="V19" s="128">
        <f t="shared" si="6"/>
        <v>46522</v>
      </c>
      <c r="W19" s="159">
        <f>COUNTIFS(入力用３年!B:B,"&gt;="&amp;MIN(P19:V19),入力用３年!B:B,"&lt;="&amp;MAX(P19:V19),入力用３年!J:J,"○",入力用３年!E:E,"",入力用３年!D:D,"休日")</f>
        <v>0</v>
      </c>
      <c r="X19" s="112">
        <f>COUNTIFS(入力用３年!$B:$B,"&gt;="&amp;MIN(P19:V19),入力用３年!$B:$B,"&lt;="&amp;MAX(P19:V19),入力用３年!$J:$J,"○",入力用３年!$E:$E,"",入力用３年!$F:$F,"休工")</f>
        <v>0</v>
      </c>
      <c r="Y19" s="121" t="str">
        <f t="shared" si="2"/>
        <v/>
      </c>
      <c r="Z19" s="143"/>
      <c r="AB19" s="142">
        <f>IFERROR(IF(MONTH(AH18+1)=$AB$15,AH18+1,""),"")</f>
        <v>46551</v>
      </c>
      <c r="AC19" s="127">
        <f t="shared" si="7"/>
        <v>46552</v>
      </c>
      <c r="AD19" s="127">
        <f t="shared" si="7"/>
        <v>46553</v>
      </c>
      <c r="AE19" s="127">
        <f t="shared" si="7"/>
        <v>46554</v>
      </c>
      <c r="AF19" s="127">
        <f t="shared" si="7"/>
        <v>46555</v>
      </c>
      <c r="AG19" s="127">
        <f t="shared" si="7"/>
        <v>46556</v>
      </c>
      <c r="AH19" s="128">
        <f t="shared" si="7"/>
        <v>46557</v>
      </c>
      <c r="AI19" s="159">
        <f>COUNTIFS(入力用３年!B:B,"&gt;="&amp;MIN(AB19:AH19),入力用３年!B:B,"&lt;="&amp;MAX(AB19:AH19),入力用３年!J:J,"○",入力用３年!E:E,"",入力用３年!D:D,"休日")</f>
        <v>0</v>
      </c>
      <c r="AJ19" s="112">
        <f>COUNTIFS(入力用３年!$B:$B,"&gt;="&amp;MIN(AB19:AH19),入力用３年!$B:$B,"&lt;="&amp;MAX(AB19:AH19),入力用３年!$J:$J,"○",入力用３年!$E:$E,"",入力用３年!$F:$F,"休工")</f>
        <v>0</v>
      </c>
      <c r="AK19" s="121" t="str">
        <f t="shared" si="4"/>
        <v/>
      </c>
      <c r="AO19" s="112">
        <f>COUNTIF($M$37:$M$42,"×")</f>
        <v>0</v>
      </c>
      <c r="AP19" s="112">
        <f>COUNTIF($Y$37:$Y$42,"×")</f>
        <v>0</v>
      </c>
      <c r="AQ19" s="112">
        <f>COUNTIF($AK$37:$AK$42,"×")</f>
        <v>0</v>
      </c>
    </row>
    <row r="20" spans="3:43" s="131" customFormat="1" ht="15.75" customHeight="1" x14ac:dyDescent="0.4">
      <c r="D20" s="142">
        <f>IFERROR(IF(MONTH(J19+1)=$D$15,J19+1,""),"")</f>
        <v>46495</v>
      </c>
      <c r="E20" s="127">
        <f t="shared" si="5"/>
        <v>46496</v>
      </c>
      <c r="F20" s="127">
        <f t="shared" si="5"/>
        <v>46497</v>
      </c>
      <c r="G20" s="127">
        <f t="shared" si="5"/>
        <v>46498</v>
      </c>
      <c r="H20" s="127">
        <f t="shared" si="5"/>
        <v>46499</v>
      </c>
      <c r="I20" s="127">
        <f t="shared" si="5"/>
        <v>46500</v>
      </c>
      <c r="J20" s="128">
        <f t="shared" si="5"/>
        <v>46501</v>
      </c>
      <c r="K20" s="159">
        <f>COUNTIFS(入力用３年!B:B,"&gt;="&amp;MIN(D20:J20),入力用３年!B:B,"&lt;="&amp;MAX(D20:J20),入力用３年!J:J,"○",入力用３年!E:E,"",入力用３年!D:D,"休日")</f>
        <v>0</v>
      </c>
      <c r="L20" s="112">
        <f>COUNTIFS(入力用３年!$B:$B,"&gt;="&amp;MIN(D20:J20),入力用３年!$B:$B,"&lt;="&amp;MAX(D20:J20),入力用３年!$J:$J,"○",入力用３年!$E:$E,"",入力用３年!$F:$F,"休工")</f>
        <v>0</v>
      </c>
      <c r="M20" s="121" t="str">
        <f t="shared" si="0"/>
        <v/>
      </c>
      <c r="N20" s="143"/>
      <c r="P20" s="142">
        <f>IFERROR(IF(MONTH(V19+1)=$P$15,V19+1,""),"")</f>
        <v>46523</v>
      </c>
      <c r="Q20" s="127">
        <f t="shared" si="6"/>
        <v>46524</v>
      </c>
      <c r="R20" s="127">
        <f t="shared" si="6"/>
        <v>46525</v>
      </c>
      <c r="S20" s="127">
        <f t="shared" si="6"/>
        <v>46526</v>
      </c>
      <c r="T20" s="127">
        <f t="shared" si="6"/>
        <v>46527</v>
      </c>
      <c r="U20" s="127">
        <f t="shared" si="6"/>
        <v>46528</v>
      </c>
      <c r="V20" s="128">
        <f t="shared" si="6"/>
        <v>46529</v>
      </c>
      <c r="W20" s="159">
        <f>COUNTIFS(入力用３年!B:B,"&gt;="&amp;MIN(P20:V20),入力用３年!B:B,"&lt;="&amp;MAX(P20:V20),入力用３年!J:J,"○",入力用３年!E:E,"",入力用３年!D:D,"休日")</f>
        <v>0</v>
      </c>
      <c r="X20" s="112">
        <f>COUNTIFS(入力用３年!$B:$B,"&gt;="&amp;MIN(P20:V20),入力用３年!$B:$B,"&lt;="&amp;MAX(P20:V20),入力用３年!$J:$J,"○",入力用３年!$E:$E,"",入力用３年!$F:$F,"休工")</f>
        <v>0</v>
      </c>
      <c r="Y20" s="121" t="str">
        <f t="shared" si="2"/>
        <v/>
      </c>
      <c r="Z20" s="143"/>
      <c r="AB20" s="142">
        <f>IFERROR(IF(MONTH(AH19+1)=$AB$15,AH19+1,""),"")</f>
        <v>46558</v>
      </c>
      <c r="AC20" s="127">
        <f t="shared" si="7"/>
        <v>46559</v>
      </c>
      <c r="AD20" s="127">
        <f t="shared" si="7"/>
        <v>46560</v>
      </c>
      <c r="AE20" s="127">
        <f t="shared" si="7"/>
        <v>46561</v>
      </c>
      <c r="AF20" s="127">
        <f t="shared" si="7"/>
        <v>46562</v>
      </c>
      <c r="AG20" s="127">
        <f t="shared" si="7"/>
        <v>46563</v>
      </c>
      <c r="AH20" s="128">
        <f t="shared" si="7"/>
        <v>46564</v>
      </c>
      <c r="AI20" s="159">
        <f>COUNTIFS(入力用３年!B:B,"&gt;="&amp;MIN(AB20:AH20),入力用３年!B:B,"&lt;="&amp;MAX(AB20:AH20),入力用３年!J:J,"○",入力用３年!E:E,"",入力用３年!D:D,"休日")</f>
        <v>0</v>
      </c>
      <c r="AJ20" s="112">
        <f>COUNTIFS(入力用３年!$B:$B,"&gt;="&amp;MIN(AB20:AH20),入力用３年!$B:$B,"&lt;="&amp;MAX(AB20:AH20),入力用３年!$J:$J,"○",入力用３年!$E:$E,"",入力用３年!$F:$F,"休工")</f>
        <v>0</v>
      </c>
      <c r="AK20" s="121" t="str">
        <f t="shared" si="4"/>
        <v/>
      </c>
      <c r="AO20" s="112">
        <f>COUNTIF($M$47:$M$52,"×")</f>
        <v>0</v>
      </c>
      <c r="AP20" s="112">
        <f>COUNTIF($Y$47:$Y$52,"×")</f>
        <v>0</v>
      </c>
      <c r="AQ20" s="112">
        <f>COUNTIF($AK$47:$AK$52,"×")</f>
        <v>0</v>
      </c>
    </row>
    <row r="21" spans="3:43" s="131" customFormat="1" ht="15.75" customHeight="1" x14ac:dyDescent="0.4">
      <c r="D21" s="142">
        <f>IFERROR(IF(MONTH(J20+1)=$D$15,J20+1,""),"")</f>
        <v>46502</v>
      </c>
      <c r="E21" s="127">
        <f t="shared" si="5"/>
        <v>46503</v>
      </c>
      <c r="F21" s="127">
        <f t="shared" si="5"/>
        <v>46504</v>
      </c>
      <c r="G21" s="127">
        <f t="shared" si="5"/>
        <v>46505</v>
      </c>
      <c r="H21" s="127">
        <f t="shared" si="5"/>
        <v>46506</v>
      </c>
      <c r="I21" s="127">
        <f t="shared" si="5"/>
        <v>46507</v>
      </c>
      <c r="J21" s="128" t="str">
        <f t="shared" si="5"/>
        <v/>
      </c>
      <c r="K21" s="159">
        <f>COUNTIFS(入力用３年!B:B,"&gt;="&amp;MIN(D21:J21),入力用３年!B:B,"&lt;="&amp;MAX(D21:J21),入力用３年!J:J,"○",入力用３年!E:E,"",入力用３年!D:D,"休日")</f>
        <v>0</v>
      </c>
      <c r="L21" s="112">
        <f>COUNTIFS(入力用３年!$B:$B,"&gt;="&amp;MIN(D21:J21),入力用３年!$B:$B,"&lt;="&amp;MAX(D21:J21),入力用３年!$J:$J,"○",入力用３年!$E:$E,"",入力用３年!$F:$F,"休工")</f>
        <v>0</v>
      </c>
      <c r="M21" s="121" t="str">
        <f t="shared" si="0"/>
        <v/>
      </c>
      <c r="N21" s="143"/>
      <c r="P21" s="142">
        <f>IFERROR(IF(MONTH(V20+1)=$P$15,V20+1,""),"")</f>
        <v>46530</v>
      </c>
      <c r="Q21" s="127">
        <f t="shared" si="6"/>
        <v>46531</v>
      </c>
      <c r="R21" s="127">
        <f t="shared" si="6"/>
        <v>46532</v>
      </c>
      <c r="S21" s="127">
        <f t="shared" si="6"/>
        <v>46533</v>
      </c>
      <c r="T21" s="127">
        <f t="shared" si="6"/>
        <v>46534</v>
      </c>
      <c r="U21" s="127">
        <f t="shared" si="6"/>
        <v>46535</v>
      </c>
      <c r="V21" s="128">
        <f t="shared" si="6"/>
        <v>46536</v>
      </c>
      <c r="W21" s="159">
        <f>COUNTIFS(入力用３年!B:B,"&gt;="&amp;MIN(P21:V21),入力用３年!B:B,"&lt;="&amp;MAX(P21:V21),入力用３年!J:J,"○",入力用３年!E:E,"",入力用３年!D:D,"休日")</f>
        <v>0</v>
      </c>
      <c r="X21" s="112">
        <f>COUNTIFS(入力用３年!$B:$B,"&gt;="&amp;MIN(P21:V21),入力用３年!$B:$B,"&lt;="&amp;MAX(P21:V21),入力用３年!$J:$J,"○",入力用３年!$E:$E,"",入力用３年!$F:$F,"休工")</f>
        <v>0</v>
      </c>
      <c r="Y21" s="121" t="str">
        <f t="shared" si="2"/>
        <v/>
      </c>
      <c r="Z21" s="143"/>
      <c r="AB21" s="142">
        <f>IFERROR(IF(MONTH(AH20+1)=$AB$15,AH20+1,""),"")</f>
        <v>46565</v>
      </c>
      <c r="AC21" s="127">
        <f t="shared" si="7"/>
        <v>46566</v>
      </c>
      <c r="AD21" s="127">
        <f t="shared" si="7"/>
        <v>46567</v>
      </c>
      <c r="AE21" s="127">
        <f t="shared" si="7"/>
        <v>46568</v>
      </c>
      <c r="AF21" s="127" t="str">
        <f t="shared" si="7"/>
        <v/>
      </c>
      <c r="AG21" s="127" t="str">
        <f t="shared" si="7"/>
        <v/>
      </c>
      <c r="AH21" s="128" t="str">
        <f t="shared" si="7"/>
        <v/>
      </c>
      <c r="AI21" s="159">
        <f>COUNTIFS(入力用３年!B:B,"&gt;="&amp;MIN(AB21:AH21),入力用３年!B:B,"&lt;="&amp;MAX(AB21:AH21),入力用３年!J:J,"○",入力用３年!E:E,"",入力用３年!D:D,"休日")</f>
        <v>0</v>
      </c>
      <c r="AJ21" s="112">
        <f>COUNTIFS(入力用３年!$B:$B,"&gt;="&amp;MIN(AB21:AH21),入力用３年!$B:$B,"&lt;="&amp;MAX(AB21:AH21),入力用３年!$J:$J,"○",入力用３年!$E:$E,"",入力用３年!$F:$F,"休工")</f>
        <v>0</v>
      </c>
      <c r="AK21" s="121" t="str">
        <f t="shared" si="4"/>
        <v/>
      </c>
    </row>
    <row r="22" spans="3:43" s="131" customFormat="1" ht="15.75" customHeight="1" thickBot="1" x14ac:dyDescent="0.45">
      <c r="D22" s="144" t="str">
        <f>IFERROR(IF(MONTH(J21+1)=$D$15,J21+1,""),"")</f>
        <v/>
      </c>
      <c r="E22" s="129" t="str">
        <f t="shared" si="5"/>
        <v/>
      </c>
      <c r="F22" s="129" t="str">
        <f t="shared" si="5"/>
        <v/>
      </c>
      <c r="G22" s="129" t="str">
        <f t="shared" si="5"/>
        <v/>
      </c>
      <c r="H22" s="129" t="str">
        <f t="shared" si="5"/>
        <v/>
      </c>
      <c r="I22" s="129" t="str">
        <f t="shared" si="5"/>
        <v/>
      </c>
      <c r="J22" s="130" t="str">
        <f t="shared" si="5"/>
        <v/>
      </c>
      <c r="K22" s="160">
        <f>COUNTIFS(入力用３年!B:B,"&gt;="&amp;MIN(D22:J22),入力用３年!B:B,"&lt;="&amp;MAX(D22:J22),入力用３年!J:J,"○",入力用３年!E:E,"",入力用３年!D:D,"休日")</f>
        <v>0</v>
      </c>
      <c r="L22" s="166">
        <f>COUNTIFS(入力用３年!$B:$B,"&gt;="&amp;MIN(D22:J22),入力用３年!$B:$B,"&lt;="&amp;MAX(D22:J22),入力用３年!$J:$J,"○",入力用３年!$E:$E,"",入力用３年!$F:$F,"休工")</f>
        <v>0</v>
      </c>
      <c r="M22" s="124" t="str">
        <f t="shared" si="0"/>
        <v/>
      </c>
      <c r="N22" s="143"/>
      <c r="P22" s="144">
        <f>IFERROR(IF(MONTH(V21+1)=$P$15,V21+1,""),"")</f>
        <v>46537</v>
      </c>
      <c r="Q22" s="129">
        <f t="shared" si="6"/>
        <v>46538</v>
      </c>
      <c r="R22" s="129" t="str">
        <f t="shared" si="6"/>
        <v/>
      </c>
      <c r="S22" s="129" t="str">
        <f t="shared" si="6"/>
        <v/>
      </c>
      <c r="T22" s="129" t="str">
        <f t="shared" si="6"/>
        <v/>
      </c>
      <c r="U22" s="129" t="str">
        <f t="shared" si="6"/>
        <v/>
      </c>
      <c r="V22" s="130" t="str">
        <f t="shared" si="6"/>
        <v/>
      </c>
      <c r="W22" s="160">
        <f>COUNTIFS(入力用３年!B:B,"&gt;="&amp;MIN(P22:V22),入力用３年!B:B,"&lt;="&amp;MAX(P22:V22),入力用３年!J:J,"○",入力用３年!E:E,"",入力用３年!D:D,"休日")</f>
        <v>0</v>
      </c>
      <c r="X22" s="166">
        <f>COUNTIFS(入力用３年!$B:$B,"&gt;="&amp;MIN(P22:V22),入力用３年!$B:$B,"&lt;="&amp;MAX(P22:V22),入力用３年!$J:$J,"○",入力用３年!$E:$E,"",入力用３年!$F:$F,"休工")</f>
        <v>0</v>
      </c>
      <c r="Y22" s="124" t="str">
        <f t="shared" si="2"/>
        <v/>
      </c>
      <c r="Z22" s="143"/>
      <c r="AB22" s="144" t="str">
        <f>IFERROR(IF(MONTH(AH21+1)=$AB$15,AH21+1,""),"")</f>
        <v/>
      </c>
      <c r="AC22" s="129" t="str">
        <f t="shared" si="7"/>
        <v/>
      </c>
      <c r="AD22" s="129" t="str">
        <f t="shared" si="7"/>
        <v/>
      </c>
      <c r="AE22" s="129" t="str">
        <f t="shared" si="7"/>
        <v/>
      </c>
      <c r="AF22" s="129" t="str">
        <f t="shared" si="7"/>
        <v/>
      </c>
      <c r="AG22" s="129" t="str">
        <f t="shared" si="7"/>
        <v/>
      </c>
      <c r="AH22" s="130" t="str">
        <f t="shared" si="7"/>
        <v/>
      </c>
      <c r="AI22" s="160">
        <f>COUNTIFS(入力用３年!B:B,"&gt;="&amp;MIN(AB22:AH22),入力用３年!B:B,"&lt;="&amp;MAX(AB22:AH22),入力用３年!J:J,"○",入力用３年!E:E,"",入力用３年!D:D,"休日")</f>
        <v>0</v>
      </c>
      <c r="AJ22" s="166">
        <f>COUNTIFS(入力用３年!$B:$B,"&gt;="&amp;MIN(AB22:AH22),入力用３年!$B:$B,"&lt;="&amp;MAX(AB22:AH22),入力用３年!$J:$J,"○",入力用３年!$E:$E,"",入力用３年!$F:$F,"休工")</f>
        <v>0</v>
      </c>
      <c r="AK22" s="124" t="str">
        <f t="shared" si="4"/>
        <v/>
      </c>
    </row>
    <row r="23" spans="3:43" s="187" customFormat="1" ht="18.75" customHeight="1" x14ac:dyDescent="0.4">
      <c r="E23" s="192"/>
      <c r="F23" s="193"/>
      <c r="G23" s="188"/>
      <c r="H23" s="189"/>
      <c r="J23" s="189"/>
      <c r="K23" s="190">
        <f>SUM(K17:K22)</f>
        <v>0</v>
      </c>
      <c r="L23" s="189"/>
      <c r="M23" s="191"/>
      <c r="N23" s="191"/>
      <c r="S23" s="188"/>
      <c r="T23" s="189"/>
      <c r="V23" s="189"/>
      <c r="W23" s="190">
        <f>SUM(W17:W22)</f>
        <v>0</v>
      </c>
      <c r="X23" s="189"/>
      <c r="Y23" s="191"/>
      <c r="Z23" s="191"/>
      <c r="AE23" s="188"/>
      <c r="AF23" s="189"/>
      <c r="AH23" s="189"/>
      <c r="AI23" s="190">
        <f>SUM(AI17:AI22)</f>
        <v>0</v>
      </c>
      <c r="AJ23" s="188"/>
    </row>
    <row r="24" spans="3:43" s="131" customFormat="1" ht="18.75" customHeight="1" thickBot="1" x14ac:dyDescent="0.45">
      <c r="C24" s="297" t="s">
        <v>14</v>
      </c>
      <c r="D24" s="297"/>
      <c r="E24" s="131" t="str">
        <f>IF(H24="-","-",IF(OR(H24&gt;=8/28,L24&gt;=K33),"OK","NG"))</f>
        <v>-</v>
      </c>
      <c r="F24" s="296" t="s">
        <v>54</v>
      </c>
      <c r="G24" s="296"/>
      <c r="H24" s="298" t="str">
        <f>IFERROR(ROUNDDOWN(L24/(COUNTIFS(入力用３年!B:B,"&gt;="&amp;MIN(D27:J32),入力用３年!B:B,"&lt;="&amp;MAX(D27:J32),入力用３年!J:J,"○")-COUNTIFS(入力用３年!B:B,"&gt;="&amp;MIN(D27:J32),入力用３年!B:B,"&lt;="&amp;MAX(D27:J32),入力用３年!J:J,"○",入力用３年!E:E,"&lt;&gt;")),3),"-")</f>
        <v>-</v>
      </c>
      <c r="I24" s="298"/>
      <c r="J24" s="298"/>
      <c r="K24" s="148" t="s">
        <v>89</v>
      </c>
      <c r="L24" s="135">
        <f>COUNTIFS(入力用３年!B:B,"&gt;="&amp;MIN(D27:J32),入力用３年!B:B,"&lt;="&amp;MAX(D27:J32),入力用３年!J:J,"○",入力用３年!F:F,"休工",入力用３年!E:E,"")</f>
        <v>0</v>
      </c>
      <c r="M24" s="115"/>
      <c r="N24" s="115"/>
      <c r="O24" s="297" t="s">
        <v>14</v>
      </c>
      <c r="P24" s="297"/>
      <c r="Q24" s="131" t="str">
        <f>IF(T24="-","-",IF(OR(T24&gt;=8/28,X24&gt;=W33),"OK","NG"))</f>
        <v>-</v>
      </c>
      <c r="R24" s="296" t="s">
        <v>54</v>
      </c>
      <c r="S24" s="296"/>
      <c r="T24" s="298" t="str">
        <f>IFERROR(ROUNDDOWN(X24/(COUNTIFS(入力用３年!B:B,"&gt;="&amp;MIN(P27:V32),入力用３年!B:B,"&lt;="&amp;MAX(P27:V32),入力用３年!J:J,"○")-COUNTIFS(入力用３年!B:B,"&gt;="&amp;MIN(P27:V32),入力用３年!B:B,"&lt;="&amp;MAX(P27:V32),入力用３年!J:J,"○",入力用３年!E:E,"&lt;&gt;")),3),"-")</f>
        <v>-</v>
      </c>
      <c r="U24" s="298"/>
      <c r="V24" s="298"/>
      <c r="W24" s="148" t="s">
        <v>89</v>
      </c>
      <c r="X24" s="135">
        <f>COUNTIFS(入力用３年!B:B,"&gt;="&amp;MIN(P27:V32),入力用３年!B:B,"&lt;="&amp;MAX(P27:V32),入力用３年!J:J,"○",入力用３年!F:F,"休工",入力用３年!E:E,"")</f>
        <v>0</v>
      </c>
      <c r="Y24" s="115"/>
      <c r="Z24" s="115"/>
      <c r="AA24" s="297" t="s">
        <v>14</v>
      </c>
      <c r="AB24" s="297"/>
      <c r="AC24" s="131" t="str">
        <f>IF(AF24="-","-",IF(OR(AF24&gt;=8/28,AJ24&gt;=AI33),"OK","NG"))</f>
        <v>-</v>
      </c>
      <c r="AD24" s="296" t="s">
        <v>54</v>
      </c>
      <c r="AE24" s="296"/>
      <c r="AF24" s="298" t="str">
        <f>IFERROR(ROUNDDOWN(AJ24/(COUNTIFS(入力用３年!B:B,"&gt;="&amp;MIN(AB27:AH32),入力用３年!B:B,"&lt;="&amp;MAX(AB27:AH32),入力用３年!J:J,"○")-COUNTIFS(入力用３年!B:B,"&gt;="&amp;MIN(AB27:AH32),入力用３年!B:B,"&lt;="&amp;MAX(AB27:AH32),入力用３年!J:J,"○",入力用３年!E:E,"&lt;&gt;")),3),"-")</f>
        <v>-</v>
      </c>
      <c r="AG24" s="298"/>
      <c r="AH24" s="298"/>
      <c r="AI24" s="148" t="s">
        <v>89</v>
      </c>
      <c r="AJ24" s="135">
        <f>COUNTIFS(入力用３年!B:B,"&gt;="&amp;MIN(AB27:AH32),入力用３年!B:B,"&lt;="&amp;MAX(AB27:AH32),入力用３年!J:J,"○",入力用３年!F:F,"休工",入力用３年!E:E,"")</f>
        <v>0</v>
      </c>
      <c r="AK24" s="115"/>
    </row>
    <row r="25" spans="3:43" s="131" customFormat="1" ht="18.75" customHeight="1" x14ac:dyDescent="0.4">
      <c r="D25" s="132">
        <v>7</v>
      </c>
      <c r="E25" s="133" t="s">
        <v>4</v>
      </c>
      <c r="F25" s="133"/>
      <c r="G25" s="133"/>
      <c r="H25" s="133"/>
      <c r="I25" s="133"/>
      <c r="J25" s="157"/>
      <c r="K25" s="290" t="s">
        <v>60</v>
      </c>
      <c r="L25" s="291"/>
      <c r="M25" s="292"/>
      <c r="N25" s="135"/>
      <c r="P25" s="132">
        <v>8</v>
      </c>
      <c r="Q25" s="133" t="s">
        <v>4</v>
      </c>
      <c r="R25" s="133"/>
      <c r="S25" s="133"/>
      <c r="T25" s="133"/>
      <c r="U25" s="133"/>
      <c r="V25" s="157"/>
      <c r="W25" s="290" t="s">
        <v>60</v>
      </c>
      <c r="X25" s="291"/>
      <c r="Y25" s="292"/>
      <c r="Z25" s="135"/>
      <c r="AB25" s="132">
        <v>9</v>
      </c>
      <c r="AC25" s="133" t="s">
        <v>4</v>
      </c>
      <c r="AD25" s="133"/>
      <c r="AE25" s="133"/>
      <c r="AF25" s="133"/>
      <c r="AG25" s="133"/>
      <c r="AH25" s="157"/>
      <c r="AI25" s="290" t="s">
        <v>60</v>
      </c>
      <c r="AJ25" s="291"/>
      <c r="AK25" s="292"/>
    </row>
    <row r="26" spans="3:43" s="131" customFormat="1" ht="27" x14ac:dyDescent="0.4">
      <c r="D26" s="136" t="s">
        <v>5</v>
      </c>
      <c r="E26" s="137" t="s">
        <v>3</v>
      </c>
      <c r="F26" s="137" t="s">
        <v>6</v>
      </c>
      <c r="G26" s="137" t="s">
        <v>7</v>
      </c>
      <c r="H26" s="137" t="s">
        <v>8</v>
      </c>
      <c r="I26" s="137" t="s">
        <v>9</v>
      </c>
      <c r="J26" s="158" t="s">
        <v>10</v>
      </c>
      <c r="K26" s="139" t="s">
        <v>50</v>
      </c>
      <c r="L26" s="140" t="s">
        <v>89</v>
      </c>
      <c r="M26" s="141" t="s">
        <v>51</v>
      </c>
      <c r="N26" s="196"/>
      <c r="P26" s="136" t="s">
        <v>5</v>
      </c>
      <c r="Q26" s="137" t="s">
        <v>3</v>
      </c>
      <c r="R26" s="137" t="s">
        <v>6</v>
      </c>
      <c r="S26" s="137" t="s">
        <v>7</v>
      </c>
      <c r="T26" s="137" t="s">
        <v>8</v>
      </c>
      <c r="U26" s="137" t="s">
        <v>9</v>
      </c>
      <c r="V26" s="158" t="s">
        <v>10</v>
      </c>
      <c r="W26" s="139" t="s">
        <v>50</v>
      </c>
      <c r="X26" s="140" t="s">
        <v>89</v>
      </c>
      <c r="Y26" s="141" t="s">
        <v>51</v>
      </c>
      <c r="Z26" s="196"/>
      <c r="AB26" s="136" t="s">
        <v>5</v>
      </c>
      <c r="AC26" s="137" t="s">
        <v>3</v>
      </c>
      <c r="AD26" s="137" t="s">
        <v>6</v>
      </c>
      <c r="AE26" s="137" t="s">
        <v>7</v>
      </c>
      <c r="AF26" s="137" t="s">
        <v>8</v>
      </c>
      <c r="AG26" s="137" t="s">
        <v>9</v>
      </c>
      <c r="AH26" s="158" t="s">
        <v>10</v>
      </c>
      <c r="AI26" s="139" t="s">
        <v>50</v>
      </c>
      <c r="AJ26" s="140" t="s">
        <v>89</v>
      </c>
      <c r="AK26" s="141" t="s">
        <v>51</v>
      </c>
    </row>
    <row r="27" spans="3:43" s="131" customFormat="1" ht="15.75" customHeight="1" x14ac:dyDescent="0.4">
      <c r="D27" s="142" t="str">
        <f>IF(B27&lt;&gt;"",B27+1,IF(TEXT(EDATE(MIN($AB$17:$AH$17),1),"aaa")=D26,EDATE(MIN($AB$17:$AH$17),1),""))</f>
        <v/>
      </c>
      <c r="E27" s="127" t="str">
        <f t="shared" ref="E27:J27" si="8">IF(D27&lt;&gt;"",D27+1,IF(TEXT(EDATE(MIN($AB$17:$AH$17),1),"aaa")=E26,EDATE(MIN($AB$17:$AH$17),1),""))</f>
        <v/>
      </c>
      <c r="F27" s="127" t="str">
        <f t="shared" si="8"/>
        <v/>
      </c>
      <c r="G27" s="127" t="str">
        <f t="shared" si="8"/>
        <v/>
      </c>
      <c r="H27" s="127">
        <f t="shared" si="8"/>
        <v>46569</v>
      </c>
      <c r="I27" s="127">
        <f t="shared" si="8"/>
        <v>46570</v>
      </c>
      <c r="J27" s="128">
        <f t="shared" si="8"/>
        <v>46571</v>
      </c>
      <c r="K27" s="159">
        <f>COUNTIFS(入力用３年!B:B,"&gt;="&amp;MIN(D27:J27),入力用３年!B:B,"&lt;="&amp;MAX(D27:J27),入力用３年!J:J,"○",入力用３年!E:E,"",入力用３年!D:D,"休日")</f>
        <v>0</v>
      </c>
      <c r="L27" s="112">
        <f>COUNTIFS(入力用３年!$B:$B,"&gt;="&amp;MIN(D27:J27),入力用３年!$B:$B,"&lt;="&amp;MAX(D27:J27),入力用３年!$J:$J,"○",入力用３年!$E:$E,"",入力用３年!$F:$F,"休工")</f>
        <v>0</v>
      </c>
      <c r="M27" s="121" t="str">
        <f t="shared" ref="M27:M32" si="9">IF(K27=0,"",IF(K27=0,"-",IF(L27&gt;=K27,"〇",IF(L27&lt;=K27,"×"))))</f>
        <v/>
      </c>
      <c r="N27" s="143"/>
      <c r="P27" s="142">
        <f t="shared" ref="P27:V27" si="10">IF(O27&lt;&gt;"",O27+1,IF(TEXT(EDATE(MIN($D$27:$J$27),1),"aaa")=P26,EDATE(MIN($D$27:$J$27),1),""))</f>
        <v>46600</v>
      </c>
      <c r="Q27" s="127">
        <f t="shared" si="10"/>
        <v>46601</v>
      </c>
      <c r="R27" s="127">
        <f t="shared" si="10"/>
        <v>46602</v>
      </c>
      <c r="S27" s="127">
        <f t="shared" si="10"/>
        <v>46603</v>
      </c>
      <c r="T27" s="127">
        <f t="shared" si="10"/>
        <v>46604</v>
      </c>
      <c r="U27" s="127">
        <f t="shared" si="10"/>
        <v>46605</v>
      </c>
      <c r="V27" s="128">
        <f t="shared" si="10"/>
        <v>46606</v>
      </c>
      <c r="W27" s="159">
        <f>COUNTIFS(入力用３年!B:B,"&gt;="&amp;MIN(P27:V27),入力用３年!B:B,"&lt;="&amp;MAX(P27:V27),入力用３年!J:J,"○",入力用３年!E:E,"",入力用３年!D:D,"休日")</f>
        <v>0</v>
      </c>
      <c r="X27" s="112">
        <f>COUNTIFS(入力用３年!$B:$B,"&gt;="&amp;MIN(P27:V27),入力用３年!$B:$B,"&lt;="&amp;MAX(P27:V27),入力用３年!$J:$J,"○",入力用３年!$E:$E,"",入力用３年!$F:$F,"休工")</f>
        <v>0</v>
      </c>
      <c r="Y27" s="121" t="str">
        <f t="shared" ref="Y27:Y32" si="11">IF(W27=0,"",IF(W27=0,"-",IF(X27&gt;=W27,"〇",IF(X27&lt;=W27,"×"))))</f>
        <v/>
      </c>
      <c r="Z27" s="143"/>
      <c r="AB27" s="142" t="str">
        <f t="shared" ref="AB27:AH27" si="12">IF(AA27&lt;&gt;"",AA27+1,IF(TEXT(EDATE(MIN($P$27:$V$27),1),"aaa")=AB26,EDATE(MIN($P$27:$V$27),1),""))</f>
        <v/>
      </c>
      <c r="AC27" s="127" t="str">
        <f t="shared" si="12"/>
        <v/>
      </c>
      <c r="AD27" s="127" t="str">
        <f t="shared" si="12"/>
        <v/>
      </c>
      <c r="AE27" s="127">
        <f t="shared" si="12"/>
        <v>46631</v>
      </c>
      <c r="AF27" s="127">
        <f t="shared" si="12"/>
        <v>46632</v>
      </c>
      <c r="AG27" s="127">
        <f t="shared" si="12"/>
        <v>46633</v>
      </c>
      <c r="AH27" s="128">
        <f t="shared" si="12"/>
        <v>46634</v>
      </c>
      <c r="AI27" s="159">
        <f>COUNTIFS(入力用３年!B:B,"&gt;="&amp;MIN(AB27:AH27),入力用３年!B:B,"&lt;="&amp;MAX(AB27:AH27),入力用３年!J:J,"○",入力用３年!E:E,"",入力用３年!D:D,"休日")</f>
        <v>0</v>
      </c>
      <c r="AJ27" s="112">
        <f>COUNTIFS(入力用３年!$B:$B,"&gt;="&amp;MIN(AB27:AH27),入力用３年!$B:$B,"&lt;="&amp;MAX(AB27:AH27),入力用３年!$J:$J,"○",入力用３年!$E:$E,"",入力用３年!$F:$F,"休工")</f>
        <v>0</v>
      </c>
      <c r="AK27" s="121" t="str">
        <f t="shared" ref="AK27:AK32" si="13">IF(AI27=0,"",IF(AI27=0,"-",IF(AJ27&gt;=AI27,"〇",IF(AJ27&lt;=AI27,"×"))))</f>
        <v/>
      </c>
    </row>
    <row r="28" spans="3:43" s="131" customFormat="1" ht="15.75" customHeight="1" x14ac:dyDescent="0.4">
      <c r="D28" s="142">
        <f>IFERROR(IF(MONTH(J27+1)=$D$25,J27+1,""),"")</f>
        <v>46572</v>
      </c>
      <c r="E28" s="127">
        <f t="shared" ref="E28:J32" si="14">IFERROR(IF(MONTH(D28+1)=$D$25,D28+1,""),"")</f>
        <v>46573</v>
      </c>
      <c r="F28" s="127">
        <f t="shared" si="14"/>
        <v>46574</v>
      </c>
      <c r="G28" s="127">
        <f t="shared" si="14"/>
        <v>46575</v>
      </c>
      <c r="H28" s="127">
        <f t="shared" si="14"/>
        <v>46576</v>
      </c>
      <c r="I28" s="127">
        <f t="shared" si="14"/>
        <v>46577</v>
      </c>
      <c r="J28" s="128">
        <f t="shared" si="14"/>
        <v>46578</v>
      </c>
      <c r="K28" s="159">
        <f>COUNTIFS(入力用３年!B:B,"&gt;="&amp;MIN(D28:J28),入力用３年!B:B,"&lt;="&amp;MAX(D28:J28),入力用３年!J:J,"○",入力用３年!E:E,"",入力用３年!D:D,"休日")</f>
        <v>0</v>
      </c>
      <c r="L28" s="112">
        <f>COUNTIFS(入力用３年!$B:$B,"&gt;="&amp;MIN(D28:J28),入力用３年!$B:$B,"&lt;="&amp;MAX(D28:J28),入力用３年!$J:$J,"○",入力用３年!$E:$E,"",入力用３年!$F:$F,"休工")</f>
        <v>0</v>
      </c>
      <c r="M28" s="121" t="str">
        <f t="shared" si="9"/>
        <v/>
      </c>
      <c r="N28" s="143"/>
      <c r="P28" s="142">
        <f>IFERROR(IF(MONTH(V27+1)=$P$25,V27+1,""),"")</f>
        <v>46607</v>
      </c>
      <c r="Q28" s="127">
        <f t="shared" ref="Q28:V32" si="15">IFERROR(IF(MONTH(P28+1)=$P$25,P28+1,""),"")</f>
        <v>46608</v>
      </c>
      <c r="R28" s="127">
        <f t="shared" si="15"/>
        <v>46609</v>
      </c>
      <c r="S28" s="127">
        <f t="shared" si="15"/>
        <v>46610</v>
      </c>
      <c r="T28" s="127">
        <f t="shared" si="15"/>
        <v>46611</v>
      </c>
      <c r="U28" s="127">
        <f t="shared" si="15"/>
        <v>46612</v>
      </c>
      <c r="V28" s="128">
        <f t="shared" si="15"/>
        <v>46613</v>
      </c>
      <c r="W28" s="159">
        <f>COUNTIFS(入力用３年!B:B,"&gt;="&amp;MIN(P28:V28),入力用３年!B:B,"&lt;="&amp;MAX(P28:V28),入力用３年!J:J,"○",入力用３年!E:E,"",入力用３年!D:D,"休日")</f>
        <v>0</v>
      </c>
      <c r="X28" s="112">
        <f>COUNTIFS(入力用３年!$B:$B,"&gt;="&amp;MIN(P28:V28),入力用３年!$B:$B,"&lt;="&amp;MAX(P28:V28),入力用３年!$J:$J,"○",入力用３年!$E:$E,"",入力用３年!$F:$F,"休工")</f>
        <v>0</v>
      </c>
      <c r="Y28" s="121" t="str">
        <f t="shared" si="11"/>
        <v/>
      </c>
      <c r="Z28" s="143"/>
      <c r="AB28" s="142">
        <f>IFERROR(IF(MONTH(AH27+1)=$AB$25,AH27+1,""),"")</f>
        <v>46635</v>
      </c>
      <c r="AC28" s="127">
        <f t="shared" ref="AC28:AH32" si="16">IFERROR(IF(MONTH(AB28+1)=$AB$25,AB28+1,""),"")</f>
        <v>46636</v>
      </c>
      <c r="AD28" s="127">
        <f t="shared" si="16"/>
        <v>46637</v>
      </c>
      <c r="AE28" s="127">
        <f t="shared" si="16"/>
        <v>46638</v>
      </c>
      <c r="AF28" s="127">
        <f t="shared" si="16"/>
        <v>46639</v>
      </c>
      <c r="AG28" s="127">
        <f t="shared" si="16"/>
        <v>46640</v>
      </c>
      <c r="AH28" s="128">
        <f t="shared" si="16"/>
        <v>46641</v>
      </c>
      <c r="AI28" s="159">
        <f>COUNTIFS(入力用３年!B:B,"&gt;="&amp;MIN(AB28:AH28),入力用３年!B:B,"&lt;="&amp;MAX(AB28:AH28),入力用３年!J:J,"○",入力用３年!E:E,"",入力用３年!D:D,"休日")</f>
        <v>0</v>
      </c>
      <c r="AJ28" s="112">
        <f>COUNTIFS(入力用３年!$B:$B,"&gt;="&amp;MIN(AB28:AH28),入力用３年!$B:$B,"&lt;="&amp;MAX(AB28:AH28),入力用３年!$J:$J,"○",入力用３年!$E:$E,"",入力用３年!$F:$F,"休工")</f>
        <v>0</v>
      </c>
      <c r="AK28" s="121" t="str">
        <f t="shared" si="13"/>
        <v/>
      </c>
    </row>
    <row r="29" spans="3:43" s="131" customFormat="1" ht="15.75" customHeight="1" x14ac:dyDescent="0.4">
      <c r="D29" s="142">
        <f>IFERROR(IF(MONTH(J28+1)=$D$25,J28+1,""),"")</f>
        <v>46579</v>
      </c>
      <c r="E29" s="127">
        <f t="shared" si="14"/>
        <v>46580</v>
      </c>
      <c r="F29" s="127">
        <f t="shared" si="14"/>
        <v>46581</v>
      </c>
      <c r="G29" s="127">
        <f t="shared" si="14"/>
        <v>46582</v>
      </c>
      <c r="H29" s="127">
        <f t="shared" si="14"/>
        <v>46583</v>
      </c>
      <c r="I29" s="127">
        <f t="shared" si="14"/>
        <v>46584</v>
      </c>
      <c r="J29" s="128">
        <f t="shared" si="14"/>
        <v>46585</v>
      </c>
      <c r="K29" s="159">
        <f>COUNTIFS(入力用３年!B:B,"&gt;="&amp;MIN(D29:J29),入力用３年!B:B,"&lt;="&amp;MAX(D29:J29),入力用３年!J:J,"○",入力用３年!E:E,"",入力用３年!D:D,"休日")</f>
        <v>0</v>
      </c>
      <c r="L29" s="112">
        <f>COUNTIFS(入力用３年!$B:$B,"&gt;="&amp;MIN(D29:J29),入力用３年!$B:$B,"&lt;="&amp;MAX(D29:J29),入力用３年!$J:$J,"○",入力用３年!$E:$E,"",入力用３年!$F:$F,"休工")</f>
        <v>0</v>
      </c>
      <c r="M29" s="121" t="str">
        <f t="shared" si="9"/>
        <v/>
      </c>
      <c r="N29" s="143"/>
      <c r="P29" s="142">
        <f>IFERROR(IF(MONTH(V28+1)=$P$25,V28+1,""),"")</f>
        <v>46614</v>
      </c>
      <c r="Q29" s="127">
        <f t="shared" si="15"/>
        <v>46615</v>
      </c>
      <c r="R29" s="127">
        <f t="shared" si="15"/>
        <v>46616</v>
      </c>
      <c r="S29" s="127">
        <f t="shared" si="15"/>
        <v>46617</v>
      </c>
      <c r="T29" s="127">
        <f t="shared" si="15"/>
        <v>46618</v>
      </c>
      <c r="U29" s="127">
        <f t="shared" si="15"/>
        <v>46619</v>
      </c>
      <c r="V29" s="128">
        <f t="shared" si="15"/>
        <v>46620</v>
      </c>
      <c r="W29" s="159">
        <f>COUNTIFS(入力用３年!B:B,"&gt;="&amp;MIN(P29:V29),入力用３年!B:B,"&lt;="&amp;MAX(P29:V29),入力用３年!J:J,"○",入力用３年!E:E,"",入力用３年!D:D,"休日")</f>
        <v>0</v>
      </c>
      <c r="X29" s="112">
        <f>COUNTIFS(入力用３年!$B:$B,"&gt;="&amp;MIN(P29:V29),入力用３年!$B:$B,"&lt;="&amp;MAX(P29:V29),入力用３年!$J:$J,"○",入力用３年!$E:$E,"",入力用３年!$F:$F,"休工")</f>
        <v>0</v>
      </c>
      <c r="Y29" s="121" t="str">
        <f t="shared" si="11"/>
        <v/>
      </c>
      <c r="Z29" s="143"/>
      <c r="AB29" s="142">
        <f>IFERROR(IF(MONTH(AH28+1)=$AB$25,AH28+1,""),"")</f>
        <v>46642</v>
      </c>
      <c r="AC29" s="127">
        <f t="shared" si="16"/>
        <v>46643</v>
      </c>
      <c r="AD29" s="127">
        <f t="shared" si="16"/>
        <v>46644</v>
      </c>
      <c r="AE29" s="127">
        <f t="shared" si="16"/>
        <v>46645</v>
      </c>
      <c r="AF29" s="127">
        <f t="shared" si="16"/>
        <v>46646</v>
      </c>
      <c r="AG29" s="127">
        <f t="shared" si="16"/>
        <v>46647</v>
      </c>
      <c r="AH29" s="128">
        <f t="shared" si="16"/>
        <v>46648</v>
      </c>
      <c r="AI29" s="159">
        <f>COUNTIFS(入力用３年!B:B,"&gt;="&amp;MIN(AB29:AH29),入力用３年!B:B,"&lt;="&amp;MAX(AB29:AH29),入力用３年!J:J,"○",入力用３年!E:E,"",入力用３年!D:D,"休日")</f>
        <v>0</v>
      </c>
      <c r="AJ29" s="112">
        <f>COUNTIFS(入力用３年!$B:$B,"&gt;="&amp;MIN(AB29:AH29),入力用３年!$B:$B,"&lt;="&amp;MAX(AB29:AH29),入力用３年!$J:$J,"○",入力用３年!$E:$E,"",入力用３年!$F:$F,"休工")</f>
        <v>0</v>
      </c>
      <c r="AK29" s="121" t="str">
        <f t="shared" si="13"/>
        <v/>
      </c>
    </row>
    <row r="30" spans="3:43" s="131" customFormat="1" ht="15.75" customHeight="1" x14ac:dyDescent="0.4">
      <c r="D30" s="142">
        <f>IFERROR(IF(MONTH(J29+1)=$D$25,J29+1,""),"")</f>
        <v>46586</v>
      </c>
      <c r="E30" s="127">
        <f t="shared" si="14"/>
        <v>46587</v>
      </c>
      <c r="F30" s="127">
        <f t="shared" si="14"/>
        <v>46588</v>
      </c>
      <c r="G30" s="127">
        <f t="shared" si="14"/>
        <v>46589</v>
      </c>
      <c r="H30" s="127">
        <f t="shared" si="14"/>
        <v>46590</v>
      </c>
      <c r="I30" s="127">
        <f t="shared" si="14"/>
        <v>46591</v>
      </c>
      <c r="J30" s="128">
        <f t="shared" si="14"/>
        <v>46592</v>
      </c>
      <c r="K30" s="159">
        <f>COUNTIFS(入力用３年!B:B,"&gt;="&amp;MIN(D30:J30),入力用３年!B:B,"&lt;="&amp;MAX(D30:J30),入力用３年!J:J,"○",入力用３年!E:E,"",入力用３年!D:D,"休日")</f>
        <v>0</v>
      </c>
      <c r="L30" s="112">
        <f>COUNTIFS(入力用３年!$B:$B,"&gt;="&amp;MIN(D30:J30),入力用３年!$B:$B,"&lt;="&amp;MAX(D30:J30),入力用３年!$J:$J,"○",入力用３年!$E:$E,"",入力用３年!$F:$F,"休工")</f>
        <v>0</v>
      </c>
      <c r="M30" s="121" t="str">
        <f t="shared" si="9"/>
        <v/>
      </c>
      <c r="N30" s="143"/>
      <c r="P30" s="142">
        <f>IFERROR(IF(MONTH(V29+1)=$P$25,V29+1,""),"")</f>
        <v>46621</v>
      </c>
      <c r="Q30" s="127">
        <f t="shared" si="15"/>
        <v>46622</v>
      </c>
      <c r="R30" s="127">
        <f t="shared" si="15"/>
        <v>46623</v>
      </c>
      <c r="S30" s="127">
        <f t="shared" si="15"/>
        <v>46624</v>
      </c>
      <c r="T30" s="127">
        <f t="shared" si="15"/>
        <v>46625</v>
      </c>
      <c r="U30" s="127">
        <f t="shared" si="15"/>
        <v>46626</v>
      </c>
      <c r="V30" s="128">
        <f t="shared" si="15"/>
        <v>46627</v>
      </c>
      <c r="W30" s="159">
        <f>COUNTIFS(入力用３年!B:B,"&gt;="&amp;MIN(P30:V30),入力用３年!B:B,"&lt;="&amp;MAX(P30:V30),入力用３年!J:J,"○",入力用３年!E:E,"",入力用３年!D:D,"休日")</f>
        <v>0</v>
      </c>
      <c r="X30" s="112">
        <f>COUNTIFS(入力用３年!$B:$B,"&gt;="&amp;MIN(P30:V30),入力用３年!$B:$B,"&lt;="&amp;MAX(P30:V30),入力用３年!$J:$J,"○",入力用３年!$E:$E,"",入力用３年!$F:$F,"休工")</f>
        <v>0</v>
      </c>
      <c r="Y30" s="121" t="str">
        <f t="shared" si="11"/>
        <v/>
      </c>
      <c r="Z30" s="143"/>
      <c r="AB30" s="142">
        <f>IFERROR(IF(MONTH(AH29+1)=$AB$25,AH29+1,""),"")</f>
        <v>46649</v>
      </c>
      <c r="AC30" s="127">
        <f t="shared" si="16"/>
        <v>46650</v>
      </c>
      <c r="AD30" s="127">
        <f t="shared" si="16"/>
        <v>46651</v>
      </c>
      <c r="AE30" s="127">
        <f t="shared" si="16"/>
        <v>46652</v>
      </c>
      <c r="AF30" s="127">
        <f t="shared" si="16"/>
        <v>46653</v>
      </c>
      <c r="AG30" s="127">
        <f t="shared" si="16"/>
        <v>46654</v>
      </c>
      <c r="AH30" s="128">
        <f t="shared" si="16"/>
        <v>46655</v>
      </c>
      <c r="AI30" s="159">
        <f>COUNTIFS(入力用３年!B:B,"&gt;="&amp;MIN(AB30:AH30),入力用３年!B:B,"&lt;="&amp;MAX(AB30:AH30),入力用３年!J:J,"○",入力用３年!E:E,"",入力用３年!D:D,"休日")</f>
        <v>0</v>
      </c>
      <c r="AJ30" s="112">
        <f>COUNTIFS(入力用３年!$B:$B,"&gt;="&amp;MIN(AB30:AH30),入力用３年!$B:$B,"&lt;="&amp;MAX(AB30:AH30),入力用３年!$J:$J,"○",入力用３年!$E:$E,"",入力用３年!$F:$F,"休工")</f>
        <v>0</v>
      </c>
      <c r="AK30" s="121" t="str">
        <f t="shared" si="13"/>
        <v/>
      </c>
    </row>
    <row r="31" spans="3:43" s="131" customFormat="1" ht="15.75" customHeight="1" x14ac:dyDescent="0.4">
      <c r="D31" s="142">
        <f>IFERROR(IF(MONTH(J30+1)=$D$25,J30+1,""),"")</f>
        <v>46593</v>
      </c>
      <c r="E31" s="127">
        <f t="shared" si="14"/>
        <v>46594</v>
      </c>
      <c r="F31" s="127">
        <f t="shared" si="14"/>
        <v>46595</v>
      </c>
      <c r="G31" s="127">
        <f t="shared" si="14"/>
        <v>46596</v>
      </c>
      <c r="H31" s="127">
        <f t="shared" si="14"/>
        <v>46597</v>
      </c>
      <c r="I31" s="127">
        <f t="shared" si="14"/>
        <v>46598</v>
      </c>
      <c r="J31" s="128">
        <f t="shared" si="14"/>
        <v>46599</v>
      </c>
      <c r="K31" s="159">
        <f>COUNTIFS(入力用３年!B:B,"&gt;="&amp;MIN(D31:J31),入力用３年!B:B,"&lt;="&amp;MAX(D31:J31),入力用３年!J:J,"○",入力用３年!E:E,"",入力用３年!D:D,"休日")</f>
        <v>0</v>
      </c>
      <c r="L31" s="112">
        <f>COUNTIFS(入力用３年!$B:$B,"&gt;="&amp;MIN(D31:J31),入力用３年!$B:$B,"&lt;="&amp;MAX(D31:J31),入力用３年!$J:$J,"○",入力用３年!$E:$E,"",入力用３年!$F:$F,"休工")</f>
        <v>0</v>
      </c>
      <c r="M31" s="121" t="str">
        <f t="shared" si="9"/>
        <v/>
      </c>
      <c r="N31" s="143"/>
      <c r="P31" s="142">
        <f>IFERROR(IF(MONTH(V30+1)=$P$25,V30+1,""),"")</f>
        <v>46628</v>
      </c>
      <c r="Q31" s="127">
        <f t="shared" si="15"/>
        <v>46629</v>
      </c>
      <c r="R31" s="127">
        <f t="shared" si="15"/>
        <v>46630</v>
      </c>
      <c r="S31" s="127" t="str">
        <f t="shared" si="15"/>
        <v/>
      </c>
      <c r="T31" s="127" t="str">
        <f t="shared" si="15"/>
        <v/>
      </c>
      <c r="U31" s="127" t="str">
        <f t="shared" si="15"/>
        <v/>
      </c>
      <c r="V31" s="128" t="str">
        <f t="shared" si="15"/>
        <v/>
      </c>
      <c r="W31" s="159">
        <f>COUNTIFS(入力用３年!B:B,"&gt;="&amp;MIN(P31:V31),入力用３年!B:B,"&lt;="&amp;MAX(P31:V31),入力用３年!J:J,"○",入力用３年!E:E,"",入力用３年!D:D,"休日")</f>
        <v>0</v>
      </c>
      <c r="X31" s="112">
        <f>COUNTIFS(入力用３年!$B:$B,"&gt;="&amp;MIN(P31:V31),入力用３年!$B:$B,"&lt;="&amp;MAX(P31:V31),入力用３年!$J:$J,"○",入力用３年!$E:$E,"",入力用３年!$F:$F,"休工")</f>
        <v>0</v>
      </c>
      <c r="Y31" s="121" t="str">
        <f t="shared" si="11"/>
        <v/>
      </c>
      <c r="Z31" s="143"/>
      <c r="AB31" s="142">
        <f>IFERROR(IF(MONTH(AH30+1)=$AB$25,AH30+1,""),"")</f>
        <v>46656</v>
      </c>
      <c r="AC31" s="127">
        <f t="shared" si="16"/>
        <v>46657</v>
      </c>
      <c r="AD31" s="127">
        <f t="shared" si="16"/>
        <v>46658</v>
      </c>
      <c r="AE31" s="127">
        <f t="shared" si="16"/>
        <v>46659</v>
      </c>
      <c r="AF31" s="127">
        <f t="shared" si="16"/>
        <v>46660</v>
      </c>
      <c r="AG31" s="127" t="str">
        <f t="shared" si="16"/>
        <v/>
      </c>
      <c r="AH31" s="128" t="str">
        <f t="shared" si="16"/>
        <v/>
      </c>
      <c r="AI31" s="159">
        <f>COUNTIFS(入力用３年!B:B,"&gt;="&amp;MIN(AB31:AH31),入力用３年!B:B,"&lt;="&amp;MAX(AB31:AH31),入力用３年!J:J,"○",入力用３年!E:E,"",入力用３年!D:D,"休日")</f>
        <v>0</v>
      </c>
      <c r="AJ31" s="112">
        <f>COUNTIFS(入力用３年!$B:$B,"&gt;="&amp;MIN(AB31:AH31),入力用３年!$B:$B,"&lt;="&amp;MAX(AB31:AH31),入力用３年!$J:$J,"○",入力用３年!$E:$E,"",入力用３年!$F:$F,"休工")</f>
        <v>0</v>
      </c>
      <c r="AK31" s="121" t="str">
        <f t="shared" si="13"/>
        <v/>
      </c>
    </row>
    <row r="32" spans="3:43" s="131" customFormat="1" ht="15.75" customHeight="1" thickBot="1" x14ac:dyDescent="0.45">
      <c r="D32" s="144" t="str">
        <f>IFERROR(IF(MONTH(J31+1)=$D$25,J31+1,""),"")</f>
        <v/>
      </c>
      <c r="E32" s="129" t="str">
        <f t="shared" si="14"/>
        <v/>
      </c>
      <c r="F32" s="129" t="str">
        <f t="shared" si="14"/>
        <v/>
      </c>
      <c r="G32" s="129" t="str">
        <f t="shared" si="14"/>
        <v/>
      </c>
      <c r="H32" s="129" t="str">
        <f t="shared" si="14"/>
        <v/>
      </c>
      <c r="I32" s="129" t="str">
        <f t="shared" si="14"/>
        <v/>
      </c>
      <c r="J32" s="130" t="str">
        <f t="shared" si="14"/>
        <v/>
      </c>
      <c r="K32" s="160">
        <f>COUNTIFS(入力用３年!B:B,"&gt;="&amp;MIN(D32:J32),入力用３年!B:B,"&lt;="&amp;MAX(D32:J32),入力用３年!J:J,"○",入力用３年!E:E,"",入力用３年!D:D,"休日")</f>
        <v>0</v>
      </c>
      <c r="L32" s="123">
        <f>COUNTIFS(入力用３年!$B:$B,"&gt;="&amp;MIN(D32:J32),入力用３年!$B:$B,"&lt;="&amp;MAX(D32:J32),入力用３年!$J:$J,"○",入力用３年!$E:$E,"",入力用３年!$F:$F,"休工")</f>
        <v>0</v>
      </c>
      <c r="M32" s="124" t="str">
        <f t="shared" si="9"/>
        <v/>
      </c>
      <c r="N32" s="143"/>
      <c r="P32" s="144" t="str">
        <f>IFERROR(IF(MONTH(V31+1)=$P$25,V31+1,""),"")</f>
        <v/>
      </c>
      <c r="Q32" s="129" t="str">
        <f t="shared" si="15"/>
        <v/>
      </c>
      <c r="R32" s="129" t="str">
        <f t="shared" si="15"/>
        <v/>
      </c>
      <c r="S32" s="129" t="str">
        <f t="shared" si="15"/>
        <v/>
      </c>
      <c r="T32" s="129" t="str">
        <f t="shared" si="15"/>
        <v/>
      </c>
      <c r="U32" s="129" t="str">
        <f t="shared" si="15"/>
        <v/>
      </c>
      <c r="V32" s="130" t="str">
        <f t="shared" si="15"/>
        <v/>
      </c>
      <c r="W32" s="160">
        <f>COUNTIFS(入力用３年!B:B,"&gt;="&amp;MIN(P32:V32),入力用３年!B:B,"&lt;="&amp;MAX(P32:V32),入力用３年!J:J,"○",入力用３年!E:E,"",入力用３年!D:D,"休日")</f>
        <v>0</v>
      </c>
      <c r="X32" s="166">
        <f>COUNTIFS(入力用３年!$B:$B,"&gt;="&amp;MIN(P32:V32),入力用３年!$B:$B,"&lt;="&amp;MAX(P32:V32),入力用３年!$J:$J,"○",入力用３年!$E:$E,"",入力用３年!$F:$F,"休工")</f>
        <v>0</v>
      </c>
      <c r="Y32" s="124" t="str">
        <f t="shared" si="11"/>
        <v/>
      </c>
      <c r="Z32" s="143"/>
      <c r="AB32" s="144" t="str">
        <f>IFERROR(IF(MONTH(AH31+1)=$AB$25,AH31+1,""),"")</f>
        <v/>
      </c>
      <c r="AC32" s="129" t="str">
        <f t="shared" si="16"/>
        <v/>
      </c>
      <c r="AD32" s="129" t="str">
        <f t="shared" si="16"/>
        <v/>
      </c>
      <c r="AE32" s="129" t="str">
        <f t="shared" si="16"/>
        <v/>
      </c>
      <c r="AF32" s="129" t="str">
        <f t="shared" si="16"/>
        <v/>
      </c>
      <c r="AG32" s="129" t="str">
        <f t="shared" si="16"/>
        <v/>
      </c>
      <c r="AH32" s="130" t="str">
        <f t="shared" si="16"/>
        <v/>
      </c>
      <c r="AI32" s="200">
        <f>COUNTIFS(入力用３年!B:B,"&gt;="&amp;MIN(AB32:AH32),入力用３年!B:B,"&lt;="&amp;MAX(AB32:AH32),入力用３年!J:J,"○",入力用３年!E:E,"",入力用３年!D:D,"休日")</f>
        <v>0</v>
      </c>
      <c r="AJ32" s="201">
        <f>COUNTIFS(入力用３年!$B:$B,"&gt;="&amp;MIN(AB32:AH32),入力用３年!$B:$B,"&lt;="&amp;MAX(AB32:AH32),入力用３年!$J:$J,"○",入力用３年!$E:$E,"",入力用３年!$F:$F,"休工")</f>
        <v>0</v>
      </c>
      <c r="AK32" s="124" t="str">
        <f t="shared" si="13"/>
        <v/>
      </c>
    </row>
    <row r="33" spans="3:37" s="187" customFormat="1" ht="18.75" customHeight="1" x14ac:dyDescent="0.4">
      <c r="G33" s="188"/>
      <c r="H33" s="189"/>
      <c r="J33" s="189"/>
      <c r="K33" s="190">
        <f>SUM(K27:K32)</f>
        <v>0</v>
      </c>
      <c r="L33" s="191"/>
      <c r="M33" s="191"/>
      <c r="N33" s="191"/>
      <c r="S33" s="188"/>
      <c r="T33" s="189"/>
      <c r="V33" s="189"/>
      <c r="W33" s="190">
        <f>SUM(W27:W32)</f>
        <v>0</v>
      </c>
      <c r="X33" s="189"/>
      <c r="Y33" s="191"/>
      <c r="Z33" s="191"/>
      <c r="AE33" s="188"/>
      <c r="AF33" s="189"/>
      <c r="AH33" s="189"/>
      <c r="AI33" s="190">
        <f>SUM(AI27:AI32)</f>
        <v>0</v>
      </c>
      <c r="AJ33" s="188"/>
    </row>
    <row r="34" spans="3:37" s="131" customFormat="1" ht="18.75" customHeight="1" thickBot="1" x14ac:dyDescent="0.45">
      <c r="C34" s="297" t="s">
        <v>14</v>
      </c>
      <c r="D34" s="297"/>
      <c r="E34" s="131" t="str">
        <f>IF(H34="-","-",IF(OR(H34&gt;=8/28,L34&gt;=K43),"OK","NG"))</f>
        <v>-</v>
      </c>
      <c r="F34" s="296" t="s">
        <v>54</v>
      </c>
      <c r="G34" s="296"/>
      <c r="H34" s="298" t="str">
        <f>IFERROR(ROUNDDOWN(L34/(COUNTIFS(入力用３年!B:B,"&gt;="&amp;MIN(D37:J42),入力用３年!B:B,"&lt;="&amp;MAX(D37:J42),入力用３年!J:J,"○")-COUNTIFS(入力用３年!B:B,"&gt;="&amp;MIN(D37:J42),入力用３年!B:B,"&lt;="&amp;MAX(D37:J42),入力用３年!J:J,"○",入力用３年!E:E,"&lt;&gt;")),3),"-")</f>
        <v>-</v>
      </c>
      <c r="I34" s="298"/>
      <c r="J34" s="298"/>
      <c r="K34" s="148" t="s">
        <v>89</v>
      </c>
      <c r="L34" s="135">
        <f>COUNTIFS(入力用３年!B:B,"&gt;="&amp;MIN(D37:J42),入力用３年!B:B,"&lt;="&amp;MAX(D37:J42),入力用３年!J:J,"○",入力用３年!F:F,"休工",入力用３年!E:E,"")</f>
        <v>0</v>
      </c>
      <c r="M34" s="115"/>
      <c r="N34" s="115"/>
      <c r="O34" s="297" t="s">
        <v>14</v>
      </c>
      <c r="P34" s="297"/>
      <c r="Q34" s="131" t="str">
        <f>IF(T34="-","-",IF(OR(T34&gt;=8/28,X34&gt;=W43),"OK","NG"))</f>
        <v>-</v>
      </c>
      <c r="R34" s="296" t="s">
        <v>54</v>
      </c>
      <c r="S34" s="296"/>
      <c r="T34" s="298" t="str">
        <f>IFERROR(ROUNDDOWN(X34/(COUNTIFS(入力用３年!B:B,"&gt;="&amp;MIN(P37:V42),入力用３年!B:B,"&lt;="&amp;MAX(P37:V42),入力用３年!J:J,"○")-COUNTIFS(入力用３年!B:B,"&gt;="&amp;MIN(P37:V42),入力用３年!B:B,"&lt;="&amp;MAX(P37:V42),入力用３年!J:J,"○",入力用３年!E:E,"&lt;&gt;")),3),"-")</f>
        <v>-</v>
      </c>
      <c r="U34" s="298"/>
      <c r="V34" s="298"/>
      <c r="W34" s="148" t="s">
        <v>89</v>
      </c>
      <c r="X34" s="135">
        <f>COUNTIFS(入力用３年!B:B,"&gt;="&amp;MIN(P37:V42),入力用３年!B:B,"&lt;="&amp;MAX(P37:V42),入力用３年!J:J,"○",入力用３年!F:F,"休工",入力用３年!E:E,"")</f>
        <v>0</v>
      </c>
      <c r="Y34" s="115"/>
      <c r="Z34" s="115"/>
      <c r="AA34" s="297" t="s">
        <v>14</v>
      </c>
      <c r="AB34" s="297"/>
      <c r="AC34" s="131" t="str">
        <f>IF(AF34="-","-",IF(OR(AF34&gt;=8/28,AJ34&gt;=AI43),"OK","NG"))</f>
        <v>-</v>
      </c>
      <c r="AD34" s="296" t="s">
        <v>54</v>
      </c>
      <c r="AE34" s="296"/>
      <c r="AF34" s="298" t="str">
        <f>IFERROR(ROUNDDOWN(AJ34/(COUNTIFS(入力用３年!B:B,"&gt;="&amp;MIN(AB37:AH42),入力用３年!B:B,"&lt;="&amp;MAX(AB37:AH42),入力用３年!J:J,"○")-COUNTIFS(入力用３年!B:B,"&gt;="&amp;MIN(AB37:AH42),入力用３年!B:B,"&lt;="&amp;MAX(AB37:AH42),入力用３年!J:J,"○",入力用３年!E:E,"&lt;&gt;")),3),"-")</f>
        <v>-</v>
      </c>
      <c r="AG34" s="298"/>
      <c r="AH34" s="298"/>
      <c r="AI34" s="148" t="s">
        <v>89</v>
      </c>
      <c r="AJ34" s="135">
        <f>COUNTIFS(入力用３年!B:B,"&gt;="&amp;MIN(AB37:AH42),入力用３年!B:B,"&lt;="&amp;MAX(AB37:AH42),入力用３年!J:J,"○",入力用３年!F:F,"休工",入力用３年!E:E,"")</f>
        <v>0</v>
      </c>
      <c r="AK34" s="115"/>
    </row>
    <row r="35" spans="3:37" s="131" customFormat="1" ht="18.75" customHeight="1" x14ac:dyDescent="0.4">
      <c r="D35" s="132">
        <v>10</v>
      </c>
      <c r="E35" s="133" t="s">
        <v>4</v>
      </c>
      <c r="F35" s="133"/>
      <c r="G35" s="133"/>
      <c r="H35" s="133"/>
      <c r="I35" s="133"/>
      <c r="J35" s="157"/>
      <c r="K35" s="290" t="s">
        <v>60</v>
      </c>
      <c r="L35" s="291"/>
      <c r="M35" s="292"/>
      <c r="N35" s="135"/>
      <c r="P35" s="132">
        <v>11</v>
      </c>
      <c r="Q35" s="133" t="s">
        <v>4</v>
      </c>
      <c r="R35" s="133"/>
      <c r="S35" s="133"/>
      <c r="T35" s="133"/>
      <c r="U35" s="133"/>
      <c r="V35" s="157"/>
      <c r="W35" s="290" t="s">
        <v>60</v>
      </c>
      <c r="X35" s="291"/>
      <c r="Y35" s="292"/>
      <c r="Z35" s="135"/>
      <c r="AB35" s="132">
        <v>12</v>
      </c>
      <c r="AC35" s="133" t="s">
        <v>4</v>
      </c>
      <c r="AD35" s="133"/>
      <c r="AE35" s="133"/>
      <c r="AF35" s="133"/>
      <c r="AG35" s="133"/>
      <c r="AH35" s="157"/>
      <c r="AI35" s="290" t="s">
        <v>60</v>
      </c>
      <c r="AJ35" s="291"/>
      <c r="AK35" s="292"/>
    </row>
    <row r="36" spans="3:37" s="131" customFormat="1" ht="27" x14ac:dyDescent="0.4">
      <c r="D36" s="136" t="s">
        <v>5</v>
      </c>
      <c r="E36" s="137" t="s">
        <v>3</v>
      </c>
      <c r="F36" s="137" t="s">
        <v>6</v>
      </c>
      <c r="G36" s="137" t="s">
        <v>7</v>
      </c>
      <c r="H36" s="137" t="s">
        <v>8</v>
      </c>
      <c r="I36" s="137" t="s">
        <v>9</v>
      </c>
      <c r="J36" s="158" t="s">
        <v>10</v>
      </c>
      <c r="K36" s="139" t="s">
        <v>50</v>
      </c>
      <c r="L36" s="140" t="s">
        <v>89</v>
      </c>
      <c r="M36" s="141" t="s">
        <v>51</v>
      </c>
      <c r="N36" s="196"/>
      <c r="P36" s="136" t="s">
        <v>5</v>
      </c>
      <c r="Q36" s="137" t="s">
        <v>3</v>
      </c>
      <c r="R36" s="137" t="s">
        <v>6</v>
      </c>
      <c r="S36" s="137" t="s">
        <v>7</v>
      </c>
      <c r="T36" s="137" t="s">
        <v>8</v>
      </c>
      <c r="U36" s="137" t="s">
        <v>9</v>
      </c>
      <c r="V36" s="158" t="s">
        <v>10</v>
      </c>
      <c r="W36" s="139" t="s">
        <v>50</v>
      </c>
      <c r="X36" s="140" t="s">
        <v>89</v>
      </c>
      <c r="Y36" s="141" t="s">
        <v>51</v>
      </c>
      <c r="Z36" s="196"/>
      <c r="AB36" s="136" t="s">
        <v>5</v>
      </c>
      <c r="AC36" s="137" t="s">
        <v>3</v>
      </c>
      <c r="AD36" s="137" t="s">
        <v>6</v>
      </c>
      <c r="AE36" s="137" t="s">
        <v>7</v>
      </c>
      <c r="AF36" s="137" t="s">
        <v>8</v>
      </c>
      <c r="AG36" s="137" t="s">
        <v>9</v>
      </c>
      <c r="AH36" s="158" t="s">
        <v>10</v>
      </c>
      <c r="AI36" s="139" t="s">
        <v>50</v>
      </c>
      <c r="AJ36" s="140" t="s">
        <v>89</v>
      </c>
      <c r="AK36" s="141" t="s">
        <v>51</v>
      </c>
    </row>
    <row r="37" spans="3:37" s="131" customFormat="1" ht="15.75" customHeight="1" x14ac:dyDescent="0.4">
      <c r="D37" s="142" t="str">
        <f>IF(B37&lt;&gt;"",B37+1,IF(TEXT(EDATE(MIN($AB$27:$AH$27),1),"aaa")=D36,EDATE(MIN($AB$27:$AH$27),1),""))</f>
        <v/>
      </c>
      <c r="E37" s="127" t="str">
        <f t="shared" ref="E37:J37" si="17">IF(D37&lt;&gt;"",D37+1,IF(TEXT(EDATE(MIN($AB$27:$AH$27),1),"aaa")=E36,EDATE(MIN($AB$27:$AH$27),1),""))</f>
        <v/>
      </c>
      <c r="F37" s="127" t="str">
        <f t="shared" si="17"/>
        <v/>
      </c>
      <c r="G37" s="127" t="str">
        <f t="shared" si="17"/>
        <v/>
      </c>
      <c r="H37" s="127" t="str">
        <f t="shared" si="17"/>
        <v/>
      </c>
      <c r="I37" s="127">
        <f t="shared" si="17"/>
        <v>46661</v>
      </c>
      <c r="J37" s="128">
        <f t="shared" si="17"/>
        <v>46662</v>
      </c>
      <c r="K37" s="159">
        <f>COUNTIFS(入力用３年!B:B,"&gt;="&amp;MIN(D37:J37),入力用３年!B:B,"&lt;="&amp;MAX(D37:J37),入力用３年!J:J,"○",入力用３年!E:E,"",入力用３年!D:D,"休日")</f>
        <v>0</v>
      </c>
      <c r="L37" s="112">
        <f>COUNTIFS(入力用３年!$B:$B,"&gt;="&amp;MIN(D37:J37),入力用３年!$B:$B,"&lt;="&amp;MAX(D37:J37),入力用３年!$J:$J,"○",入力用３年!$E:$E,"",入力用３年!$F:$F,"休工")</f>
        <v>0</v>
      </c>
      <c r="M37" s="121" t="str">
        <f t="shared" ref="M37:M42" si="18">IF(K37=0,"",IF(K37=0,"-",IF(L37&gt;=K37,"〇",IF(L37&lt;=K37,"×"))))</f>
        <v/>
      </c>
      <c r="N37" s="143"/>
      <c r="P37" s="142" t="str">
        <f t="shared" ref="P37:V37" si="19">IF(O37&lt;&gt;"",O37+1,IF(TEXT(EDATE(MIN($D$37:$J$37),1),"aaa")=P36,EDATE(MIN($D$37:$J$37),1),""))</f>
        <v/>
      </c>
      <c r="Q37" s="127">
        <f t="shared" si="19"/>
        <v>46692</v>
      </c>
      <c r="R37" s="127">
        <f t="shared" si="19"/>
        <v>46693</v>
      </c>
      <c r="S37" s="127">
        <f t="shared" si="19"/>
        <v>46694</v>
      </c>
      <c r="T37" s="127">
        <f t="shared" si="19"/>
        <v>46695</v>
      </c>
      <c r="U37" s="127">
        <f t="shared" si="19"/>
        <v>46696</v>
      </c>
      <c r="V37" s="128">
        <f t="shared" si="19"/>
        <v>46697</v>
      </c>
      <c r="W37" s="159">
        <f>COUNTIFS(入力用３年!B:B,"&gt;="&amp;MIN(P37:V37),入力用３年!B:B,"&lt;="&amp;MAX(P37:V37),入力用３年!J:J,"○",入力用３年!E:E,"",入力用３年!D:D,"休日")</f>
        <v>0</v>
      </c>
      <c r="X37" s="112">
        <f>COUNTIFS(入力用３年!$B:$B,"&gt;="&amp;MIN(P37:V37),入力用３年!$B:$B,"&lt;="&amp;MAX(P37:V37),入力用３年!$J:$J,"○",入力用３年!$E:$E,"",入力用３年!$F:$F,"休工")</f>
        <v>0</v>
      </c>
      <c r="Y37" s="121" t="str">
        <f t="shared" ref="Y37:Y42" si="20">IF(W37=0,"",IF(W37=0,"-",IF(X37&gt;=W37,"〇",IF(X37&lt;=W37,"×"))))</f>
        <v/>
      </c>
      <c r="Z37" s="143"/>
      <c r="AB37" s="142" t="str">
        <f t="shared" ref="AB37:AH37" si="21">IF(AA37&lt;&gt;"",AA37+1,IF(TEXT(EDATE(MIN($P$37:$V$37),1),"aaa")=AB36,EDATE(MIN($P$37:$V$37),1),""))</f>
        <v/>
      </c>
      <c r="AC37" s="127" t="str">
        <f t="shared" si="21"/>
        <v/>
      </c>
      <c r="AD37" s="127" t="str">
        <f t="shared" si="21"/>
        <v/>
      </c>
      <c r="AE37" s="127">
        <f t="shared" si="21"/>
        <v>46722</v>
      </c>
      <c r="AF37" s="127">
        <f t="shared" si="21"/>
        <v>46723</v>
      </c>
      <c r="AG37" s="127">
        <f t="shared" si="21"/>
        <v>46724</v>
      </c>
      <c r="AH37" s="128">
        <f t="shared" si="21"/>
        <v>46725</v>
      </c>
      <c r="AI37" s="159">
        <f>COUNTIFS(入力用３年!B:B,"&gt;="&amp;MIN(AB37:AH37),入力用３年!B:B,"&lt;="&amp;MAX(AB37:AH37),入力用３年!J:J,"○",入力用３年!E:E,"",入力用３年!D:D,"休日")</f>
        <v>0</v>
      </c>
      <c r="AJ37" s="112">
        <f>COUNTIFS(入力用３年!$B:$B,"&gt;="&amp;MIN(AB37:AH37),入力用３年!$B:$B,"&lt;="&amp;MAX(AB37:AH37),入力用３年!$J:$J,"○",入力用３年!$E:$E,"",入力用３年!$F:$F,"休工")</f>
        <v>0</v>
      </c>
      <c r="AK37" s="121" t="str">
        <f t="shared" ref="AK37:AK42" si="22">IF(AI37=0,"",IF(AI37=0,"-",IF(AJ37&gt;=AI37,"〇",IF(AJ37&lt;=AI37,"×"))))</f>
        <v/>
      </c>
    </row>
    <row r="38" spans="3:37" s="131" customFormat="1" ht="15.75" customHeight="1" x14ac:dyDescent="0.4">
      <c r="D38" s="142">
        <f>IFERROR(IF(MONTH(J37+1)=$D$35,J37+1,""),"")</f>
        <v>46663</v>
      </c>
      <c r="E38" s="127">
        <f t="shared" ref="E38:J42" si="23">IFERROR(IF(MONTH(D38+1)=$D$35,D38+1,""),"")</f>
        <v>46664</v>
      </c>
      <c r="F38" s="127">
        <f t="shared" si="23"/>
        <v>46665</v>
      </c>
      <c r="G38" s="127">
        <f t="shared" si="23"/>
        <v>46666</v>
      </c>
      <c r="H38" s="127">
        <f t="shared" si="23"/>
        <v>46667</v>
      </c>
      <c r="I38" s="127">
        <f t="shared" si="23"/>
        <v>46668</v>
      </c>
      <c r="J38" s="128">
        <f t="shared" si="23"/>
        <v>46669</v>
      </c>
      <c r="K38" s="159">
        <f>COUNTIFS(入力用３年!B:B,"&gt;="&amp;MIN(D38:J38),入力用３年!B:B,"&lt;="&amp;MAX(D38:J38),入力用３年!J:J,"○",入力用３年!E:E,"",入力用３年!D:D,"休日")</f>
        <v>0</v>
      </c>
      <c r="L38" s="112">
        <f>COUNTIFS(入力用３年!$B:$B,"&gt;="&amp;MIN(D38:J38),入力用３年!$B:$B,"&lt;="&amp;MAX(D38:J38),入力用３年!$J:$J,"○",入力用３年!$E:$E,"",入力用３年!$F:$F,"休工")</f>
        <v>0</v>
      </c>
      <c r="M38" s="121" t="str">
        <f t="shared" si="18"/>
        <v/>
      </c>
      <c r="N38" s="143"/>
      <c r="P38" s="142">
        <f>IFERROR(IF(MONTH(V37+1)=$P$35,V37+1,""),"")</f>
        <v>46698</v>
      </c>
      <c r="Q38" s="127">
        <f t="shared" ref="Q38:V42" si="24">IFERROR(IF(MONTH(P38+1)=$P$35,P38+1,""),"")</f>
        <v>46699</v>
      </c>
      <c r="R38" s="127">
        <f t="shared" si="24"/>
        <v>46700</v>
      </c>
      <c r="S38" s="127">
        <f t="shared" si="24"/>
        <v>46701</v>
      </c>
      <c r="T38" s="127">
        <f t="shared" si="24"/>
        <v>46702</v>
      </c>
      <c r="U38" s="127">
        <f t="shared" si="24"/>
        <v>46703</v>
      </c>
      <c r="V38" s="128">
        <f t="shared" si="24"/>
        <v>46704</v>
      </c>
      <c r="W38" s="159">
        <f>COUNTIFS(入力用３年!B:B,"&gt;="&amp;MIN(P38:V38),入力用３年!B:B,"&lt;="&amp;MAX(P38:V38),入力用３年!J:J,"○",入力用３年!E:E,"",入力用３年!D:D,"休日")</f>
        <v>0</v>
      </c>
      <c r="X38" s="112">
        <f>COUNTIFS(入力用３年!$B:$B,"&gt;="&amp;MIN(P38:V38),入力用３年!$B:$B,"&lt;="&amp;MAX(P38:V38),入力用３年!$J:$J,"○",入力用３年!$E:$E,"",入力用３年!$F:$F,"休工")</f>
        <v>0</v>
      </c>
      <c r="Y38" s="121" t="str">
        <f t="shared" si="20"/>
        <v/>
      </c>
      <c r="Z38" s="143"/>
      <c r="AB38" s="142">
        <f>IFERROR(IF(MONTH(AH37+1)=$AB$35,AH37+1,""),"")</f>
        <v>46726</v>
      </c>
      <c r="AC38" s="127">
        <f t="shared" ref="AC38:AH42" si="25">IFERROR(IF(MONTH(AB38+1)=$AB$35,AB38+1,""),"")</f>
        <v>46727</v>
      </c>
      <c r="AD38" s="127">
        <f t="shared" si="25"/>
        <v>46728</v>
      </c>
      <c r="AE38" s="127">
        <f t="shared" si="25"/>
        <v>46729</v>
      </c>
      <c r="AF38" s="127">
        <f t="shared" si="25"/>
        <v>46730</v>
      </c>
      <c r="AG38" s="127">
        <f t="shared" si="25"/>
        <v>46731</v>
      </c>
      <c r="AH38" s="128">
        <f t="shared" si="25"/>
        <v>46732</v>
      </c>
      <c r="AI38" s="159">
        <f>COUNTIFS(入力用３年!B:B,"&gt;="&amp;MIN(AB38:AH38),入力用３年!B:B,"&lt;="&amp;MAX(AB38:AH38),入力用３年!J:J,"○",入力用３年!E:E,"",入力用３年!D:D,"休日")</f>
        <v>0</v>
      </c>
      <c r="AJ38" s="112">
        <f>COUNTIFS(入力用３年!$B:$B,"&gt;="&amp;MIN(AB38:AH38),入力用３年!$B:$B,"&lt;="&amp;MAX(AB38:AH38),入力用３年!$J:$J,"○",入力用３年!$E:$E,"",入力用３年!$F:$F,"休工")</f>
        <v>0</v>
      </c>
      <c r="AK38" s="121" t="str">
        <f t="shared" si="22"/>
        <v/>
      </c>
    </row>
    <row r="39" spans="3:37" s="131" customFormat="1" ht="15.75" customHeight="1" x14ac:dyDescent="0.4">
      <c r="D39" s="142">
        <f>IFERROR(IF(MONTH(J38+1)=$D$35,J38+1,""),"")</f>
        <v>46670</v>
      </c>
      <c r="E39" s="127">
        <f t="shared" si="23"/>
        <v>46671</v>
      </c>
      <c r="F39" s="127">
        <f t="shared" si="23"/>
        <v>46672</v>
      </c>
      <c r="G39" s="127">
        <f t="shared" si="23"/>
        <v>46673</v>
      </c>
      <c r="H39" s="127">
        <f t="shared" si="23"/>
        <v>46674</v>
      </c>
      <c r="I39" s="127">
        <f t="shared" si="23"/>
        <v>46675</v>
      </c>
      <c r="J39" s="128">
        <f t="shared" si="23"/>
        <v>46676</v>
      </c>
      <c r="K39" s="159">
        <f>COUNTIFS(入力用３年!B:B,"&gt;="&amp;MIN(D39:J39),入力用３年!B:B,"&lt;="&amp;MAX(D39:J39),入力用３年!J:J,"○",入力用３年!E:E,"",入力用３年!D:D,"休日")</f>
        <v>0</v>
      </c>
      <c r="L39" s="112">
        <f>COUNTIFS(入力用３年!$B:$B,"&gt;="&amp;MIN(D39:J39),入力用３年!$B:$B,"&lt;="&amp;MAX(D39:J39),入力用３年!$J:$J,"○",入力用３年!$E:$E,"",入力用３年!$F:$F,"休工")</f>
        <v>0</v>
      </c>
      <c r="M39" s="121" t="str">
        <f t="shared" si="18"/>
        <v/>
      </c>
      <c r="N39" s="143"/>
      <c r="P39" s="142">
        <f>IFERROR(IF(MONTH(V38+1)=$P$35,V38+1,""),"")</f>
        <v>46705</v>
      </c>
      <c r="Q39" s="127">
        <f t="shared" si="24"/>
        <v>46706</v>
      </c>
      <c r="R39" s="127">
        <f t="shared" si="24"/>
        <v>46707</v>
      </c>
      <c r="S39" s="127">
        <f t="shared" si="24"/>
        <v>46708</v>
      </c>
      <c r="T39" s="127">
        <f t="shared" si="24"/>
        <v>46709</v>
      </c>
      <c r="U39" s="127">
        <f t="shared" si="24"/>
        <v>46710</v>
      </c>
      <c r="V39" s="128">
        <f t="shared" si="24"/>
        <v>46711</v>
      </c>
      <c r="W39" s="159">
        <f>COUNTIFS(入力用３年!B:B,"&gt;="&amp;MIN(P39:V39),入力用３年!B:B,"&lt;="&amp;MAX(P39:V39),入力用３年!J:J,"○",入力用３年!E:E,"",入力用３年!D:D,"休日")</f>
        <v>0</v>
      </c>
      <c r="X39" s="112">
        <f>COUNTIFS(入力用３年!$B:$B,"&gt;="&amp;MIN(P39:V39),入力用３年!$B:$B,"&lt;="&amp;MAX(P39:V39),入力用３年!$J:$J,"○",入力用３年!$E:$E,"",入力用３年!$F:$F,"休工")</f>
        <v>0</v>
      </c>
      <c r="Y39" s="121" t="str">
        <f t="shared" si="20"/>
        <v/>
      </c>
      <c r="Z39" s="143"/>
      <c r="AB39" s="142">
        <f>IFERROR(IF(MONTH(AH38+1)=$AB$35,AH38+1,""),"")</f>
        <v>46733</v>
      </c>
      <c r="AC39" s="127">
        <f t="shared" si="25"/>
        <v>46734</v>
      </c>
      <c r="AD39" s="127">
        <f t="shared" si="25"/>
        <v>46735</v>
      </c>
      <c r="AE39" s="127">
        <f t="shared" si="25"/>
        <v>46736</v>
      </c>
      <c r="AF39" s="127">
        <f t="shared" si="25"/>
        <v>46737</v>
      </c>
      <c r="AG39" s="127">
        <f t="shared" si="25"/>
        <v>46738</v>
      </c>
      <c r="AH39" s="128">
        <f t="shared" si="25"/>
        <v>46739</v>
      </c>
      <c r="AI39" s="159">
        <f>COUNTIFS(入力用３年!B:B,"&gt;="&amp;MIN(AB39:AH39),入力用３年!B:B,"&lt;="&amp;MAX(AB39:AH39),入力用３年!J:J,"○",入力用３年!E:E,"",入力用３年!D:D,"休日")</f>
        <v>0</v>
      </c>
      <c r="AJ39" s="112">
        <f>COUNTIFS(入力用３年!$B:$B,"&gt;="&amp;MIN(AB39:AH39),入力用３年!$B:$B,"&lt;="&amp;MAX(AB39:AH39),入力用３年!$J:$J,"○",入力用３年!$E:$E,"",入力用３年!$F:$F,"休工")</f>
        <v>0</v>
      </c>
      <c r="AK39" s="121" t="str">
        <f t="shared" si="22"/>
        <v/>
      </c>
    </row>
    <row r="40" spans="3:37" s="131" customFormat="1" ht="15.75" customHeight="1" x14ac:dyDescent="0.4">
      <c r="D40" s="142">
        <f>IFERROR(IF(MONTH(J39+1)=$D$35,J39+1,""),"")</f>
        <v>46677</v>
      </c>
      <c r="E40" s="127">
        <f t="shared" si="23"/>
        <v>46678</v>
      </c>
      <c r="F40" s="127">
        <f t="shared" si="23"/>
        <v>46679</v>
      </c>
      <c r="G40" s="127">
        <f t="shared" si="23"/>
        <v>46680</v>
      </c>
      <c r="H40" s="127">
        <f t="shared" si="23"/>
        <v>46681</v>
      </c>
      <c r="I40" s="127">
        <f t="shared" si="23"/>
        <v>46682</v>
      </c>
      <c r="J40" s="128">
        <f t="shared" si="23"/>
        <v>46683</v>
      </c>
      <c r="K40" s="159">
        <f>COUNTIFS(入力用３年!B:B,"&gt;="&amp;MIN(D40:J40),入力用３年!B:B,"&lt;="&amp;MAX(D40:J40),入力用３年!J:J,"○",入力用３年!E:E,"",入力用３年!D:D,"休日")</f>
        <v>0</v>
      </c>
      <c r="L40" s="112">
        <f>COUNTIFS(入力用３年!$B:$B,"&gt;="&amp;MIN(D40:J40),入力用３年!$B:$B,"&lt;="&amp;MAX(D40:J40),入力用３年!$J:$J,"○",入力用３年!$E:$E,"",入力用３年!$F:$F,"休工")</f>
        <v>0</v>
      </c>
      <c r="M40" s="121" t="str">
        <f t="shared" si="18"/>
        <v/>
      </c>
      <c r="N40" s="143"/>
      <c r="P40" s="142">
        <f>IFERROR(IF(MONTH(V39+1)=$P$35,V39+1,""),"")</f>
        <v>46712</v>
      </c>
      <c r="Q40" s="127">
        <f t="shared" si="24"/>
        <v>46713</v>
      </c>
      <c r="R40" s="127">
        <f t="shared" si="24"/>
        <v>46714</v>
      </c>
      <c r="S40" s="127">
        <f t="shared" si="24"/>
        <v>46715</v>
      </c>
      <c r="T40" s="127">
        <f t="shared" si="24"/>
        <v>46716</v>
      </c>
      <c r="U40" s="127">
        <f t="shared" si="24"/>
        <v>46717</v>
      </c>
      <c r="V40" s="128">
        <f t="shared" si="24"/>
        <v>46718</v>
      </c>
      <c r="W40" s="159">
        <f>COUNTIFS(入力用３年!B:B,"&gt;="&amp;MIN(P40:V40),入力用３年!B:B,"&lt;="&amp;MAX(P40:V40),入力用３年!J:J,"○",入力用３年!E:E,"",入力用３年!D:D,"休日")</f>
        <v>0</v>
      </c>
      <c r="X40" s="112">
        <f>COUNTIFS(入力用３年!$B:$B,"&gt;="&amp;MIN(P40:V40),入力用３年!$B:$B,"&lt;="&amp;MAX(P40:V40),入力用３年!$J:$J,"○",入力用３年!$E:$E,"",入力用３年!$F:$F,"休工")</f>
        <v>0</v>
      </c>
      <c r="Y40" s="121" t="str">
        <f t="shared" si="20"/>
        <v/>
      </c>
      <c r="Z40" s="143"/>
      <c r="AB40" s="142">
        <f>IFERROR(IF(MONTH(AH39+1)=$AB$35,AH39+1,""),"")</f>
        <v>46740</v>
      </c>
      <c r="AC40" s="127">
        <f t="shared" si="25"/>
        <v>46741</v>
      </c>
      <c r="AD40" s="127">
        <f t="shared" si="25"/>
        <v>46742</v>
      </c>
      <c r="AE40" s="127">
        <f t="shared" si="25"/>
        <v>46743</v>
      </c>
      <c r="AF40" s="127">
        <f t="shared" si="25"/>
        <v>46744</v>
      </c>
      <c r="AG40" s="127">
        <f t="shared" si="25"/>
        <v>46745</v>
      </c>
      <c r="AH40" s="128">
        <f t="shared" si="25"/>
        <v>46746</v>
      </c>
      <c r="AI40" s="159">
        <f>COUNTIFS(入力用３年!B:B,"&gt;="&amp;MIN(AB40:AH40),入力用３年!B:B,"&lt;="&amp;MAX(AB40:AH40),入力用３年!J:J,"○",入力用３年!E:E,"",入力用３年!D:D,"休日")</f>
        <v>0</v>
      </c>
      <c r="AJ40" s="112">
        <f>COUNTIFS(入力用３年!$B:$B,"&gt;="&amp;MIN(AB40:AH40),入力用３年!$B:$B,"&lt;="&amp;MAX(AB40:AH40),入力用３年!$J:$J,"○",入力用３年!$E:$E,"",入力用３年!$F:$F,"休工")</f>
        <v>0</v>
      </c>
      <c r="AK40" s="121" t="str">
        <f t="shared" si="22"/>
        <v/>
      </c>
    </row>
    <row r="41" spans="3:37" s="131" customFormat="1" ht="15.75" customHeight="1" x14ac:dyDescent="0.4">
      <c r="D41" s="142">
        <f>IFERROR(IF(MONTH(J40+1)=$D$35,J40+1,""),"")</f>
        <v>46684</v>
      </c>
      <c r="E41" s="127">
        <f t="shared" si="23"/>
        <v>46685</v>
      </c>
      <c r="F41" s="127">
        <f t="shared" si="23"/>
        <v>46686</v>
      </c>
      <c r="G41" s="127">
        <f t="shared" si="23"/>
        <v>46687</v>
      </c>
      <c r="H41" s="127">
        <f t="shared" si="23"/>
        <v>46688</v>
      </c>
      <c r="I41" s="127">
        <f t="shared" si="23"/>
        <v>46689</v>
      </c>
      <c r="J41" s="128">
        <f t="shared" si="23"/>
        <v>46690</v>
      </c>
      <c r="K41" s="159">
        <f>COUNTIFS(入力用３年!B:B,"&gt;="&amp;MIN(D41:J41),入力用３年!B:B,"&lt;="&amp;MAX(D41:J41),入力用３年!J:J,"○",入力用３年!E:E,"",入力用３年!D:D,"休日")</f>
        <v>0</v>
      </c>
      <c r="L41" s="112">
        <f>COUNTIFS(入力用３年!$B:$B,"&gt;="&amp;MIN(D41:J41),入力用３年!$B:$B,"&lt;="&amp;MAX(D41:J41),入力用３年!$J:$J,"○",入力用３年!$E:$E,"",入力用３年!$F:$F,"休工")</f>
        <v>0</v>
      </c>
      <c r="M41" s="121" t="str">
        <f t="shared" si="18"/>
        <v/>
      </c>
      <c r="N41" s="143"/>
      <c r="P41" s="142">
        <f>IFERROR(IF(MONTH(V40+1)=$P$35,V40+1,""),"")</f>
        <v>46719</v>
      </c>
      <c r="Q41" s="127">
        <f t="shared" si="24"/>
        <v>46720</v>
      </c>
      <c r="R41" s="127">
        <f t="shared" si="24"/>
        <v>46721</v>
      </c>
      <c r="S41" s="127" t="str">
        <f t="shared" si="24"/>
        <v/>
      </c>
      <c r="T41" s="127" t="str">
        <f t="shared" si="24"/>
        <v/>
      </c>
      <c r="U41" s="127" t="str">
        <f t="shared" si="24"/>
        <v/>
      </c>
      <c r="V41" s="128" t="str">
        <f t="shared" si="24"/>
        <v/>
      </c>
      <c r="W41" s="159">
        <f>COUNTIFS(入力用３年!B:B,"&gt;="&amp;MIN(P41:V41),入力用３年!B:B,"&lt;="&amp;MAX(P41:V41),入力用３年!J:J,"○",入力用３年!E:E,"",入力用３年!D:D,"休日")</f>
        <v>0</v>
      </c>
      <c r="X41" s="112">
        <f>COUNTIFS(入力用３年!$B:$B,"&gt;="&amp;MIN(P41:V41),入力用３年!$B:$B,"&lt;="&amp;MAX(P41:V41),入力用３年!$J:$J,"○",入力用３年!$E:$E,"",入力用３年!$F:$F,"休工")</f>
        <v>0</v>
      </c>
      <c r="Y41" s="121" t="str">
        <f t="shared" si="20"/>
        <v/>
      </c>
      <c r="Z41" s="143"/>
      <c r="AB41" s="142">
        <f>IFERROR(IF(MONTH(AH40+1)=$AB$35,AH40+1,""),"")</f>
        <v>46747</v>
      </c>
      <c r="AC41" s="127">
        <f t="shared" si="25"/>
        <v>46748</v>
      </c>
      <c r="AD41" s="127">
        <f t="shared" si="25"/>
        <v>46749</v>
      </c>
      <c r="AE41" s="127">
        <f t="shared" si="25"/>
        <v>46750</v>
      </c>
      <c r="AF41" s="127">
        <f t="shared" si="25"/>
        <v>46751</v>
      </c>
      <c r="AG41" s="127">
        <f t="shared" si="25"/>
        <v>46752</v>
      </c>
      <c r="AH41" s="128" t="str">
        <f t="shared" si="25"/>
        <v/>
      </c>
      <c r="AI41" s="159">
        <f>COUNTIFS(入力用３年!B:B,"&gt;="&amp;MIN(AB41:AH41),入力用３年!B:B,"&lt;="&amp;MAX(AB41:AH41),入力用３年!J:J,"○",入力用３年!E:E,"",入力用３年!D:D,"休日")</f>
        <v>0</v>
      </c>
      <c r="AJ41" s="112">
        <f>COUNTIFS(入力用３年!$B:$B,"&gt;="&amp;MIN(AB41:AH41),入力用３年!$B:$B,"&lt;="&amp;MAX(AB41:AH41),入力用３年!$J:$J,"○",入力用３年!$E:$E,"",入力用３年!$F:$F,"休工")</f>
        <v>0</v>
      </c>
      <c r="AK41" s="121" t="str">
        <f t="shared" si="22"/>
        <v/>
      </c>
    </row>
    <row r="42" spans="3:37" s="131" customFormat="1" ht="15.75" customHeight="1" thickBot="1" x14ac:dyDescent="0.45">
      <c r="D42" s="144">
        <f>IFERROR(IF(MONTH(J41+1)=$D$35,J41+1,""),"")</f>
        <v>46691</v>
      </c>
      <c r="E42" s="129" t="str">
        <f t="shared" si="23"/>
        <v/>
      </c>
      <c r="F42" s="129" t="str">
        <f t="shared" si="23"/>
        <v/>
      </c>
      <c r="G42" s="129" t="str">
        <f t="shared" si="23"/>
        <v/>
      </c>
      <c r="H42" s="129" t="str">
        <f t="shared" si="23"/>
        <v/>
      </c>
      <c r="I42" s="129" t="str">
        <f t="shared" si="23"/>
        <v/>
      </c>
      <c r="J42" s="130" t="str">
        <f t="shared" si="23"/>
        <v/>
      </c>
      <c r="K42" s="160">
        <f>COUNTIFS(入力用３年!B:B,"&gt;="&amp;MIN(D42:J42),入力用３年!B:B,"&lt;="&amp;MAX(D42:J42),入力用３年!J:J,"○",入力用３年!E:E,"",入力用３年!D:D,"休日")</f>
        <v>0</v>
      </c>
      <c r="L42" s="166">
        <f>COUNTIFS(入力用３年!$B:$B,"&gt;="&amp;MIN(D42:J42),入力用３年!$B:$B,"&lt;="&amp;MAX(D42:J42),入力用３年!$J:$J,"○",入力用３年!$E:$E,"",入力用３年!$F:$F,"休工")</f>
        <v>0</v>
      </c>
      <c r="M42" s="124" t="str">
        <f t="shared" si="18"/>
        <v/>
      </c>
      <c r="N42" s="143"/>
      <c r="P42" s="144" t="str">
        <f>IFERROR(IF(MONTH(V41+1)=$P$35,V41+1,""),"")</f>
        <v/>
      </c>
      <c r="Q42" s="129" t="str">
        <f t="shared" si="24"/>
        <v/>
      </c>
      <c r="R42" s="129" t="str">
        <f t="shared" si="24"/>
        <v/>
      </c>
      <c r="S42" s="129" t="str">
        <f t="shared" si="24"/>
        <v/>
      </c>
      <c r="T42" s="129" t="str">
        <f t="shared" si="24"/>
        <v/>
      </c>
      <c r="U42" s="129" t="str">
        <f t="shared" si="24"/>
        <v/>
      </c>
      <c r="V42" s="130" t="str">
        <f t="shared" si="24"/>
        <v/>
      </c>
      <c r="W42" s="160">
        <f>COUNTIFS(入力用３年!B:B,"&gt;="&amp;MIN(P42:V42),入力用３年!B:B,"&lt;="&amp;MAX(P42:V42),入力用３年!J:J,"○",入力用３年!E:E,"",入力用３年!D:D,"休日")</f>
        <v>0</v>
      </c>
      <c r="X42" s="166">
        <f>COUNTIFS(入力用３年!$B:$B,"&gt;="&amp;MIN(P42:V42),入力用３年!$B:$B,"&lt;="&amp;MAX(P42:V42),入力用３年!$J:$J,"○",入力用３年!$E:$E,"",入力用３年!$F:$F,"休工")</f>
        <v>0</v>
      </c>
      <c r="Y42" s="124" t="str">
        <f t="shared" si="20"/>
        <v/>
      </c>
      <c r="Z42" s="143"/>
      <c r="AB42" s="144" t="str">
        <f>IFERROR(IF(MONTH(AH41+1)=$AB$35,AH41+1,""),"")</f>
        <v/>
      </c>
      <c r="AC42" s="129" t="str">
        <f t="shared" si="25"/>
        <v/>
      </c>
      <c r="AD42" s="129" t="str">
        <f t="shared" si="25"/>
        <v/>
      </c>
      <c r="AE42" s="129" t="str">
        <f t="shared" si="25"/>
        <v/>
      </c>
      <c r="AF42" s="129" t="str">
        <f t="shared" si="25"/>
        <v/>
      </c>
      <c r="AG42" s="129" t="str">
        <f t="shared" si="25"/>
        <v/>
      </c>
      <c r="AH42" s="130" t="str">
        <f t="shared" si="25"/>
        <v/>
      </c>
      <c r="AI42" s="160">
        <f>COUNTIFS(入力用３年!B:B,"&gt;="&amp;MIN(AB42:AH42),入力用３年!B:B,"&lt;="&amp;MAX(AB42:AH42),入力用３年!J:J,"○",入力用３年!E:E,"",入力用３年!D:D,"休日")</f>
        <v>0</v>
      </c>
      <c r="AJ42" s="123">
        <f>COUNTIFS(入力用３年!$B:$B,"&gt;="&amp;MIN(AB42:AH42),入力用３年!$B:$B,"&lt;="&amp;MAX(AB42:AH42),入力用３年!$J:$J,"○",入力用３年!$E:$E,"",入力用３年!$F:$F,"休工")</f>
        <v>0</v>
      </c>
      <c r="AK42" s="124" t="str">
        <f t="shared" si="22"/>
        <v/>
      </c>
    </row>
    <row r="43" spans="3:37" s="187" customFormat="1" ht="18.75" customHeight="1" x14ac:dyDescent="0.4">
      <c r="G43" s="188"/>
      <c r="H43" s="189"/>
      <c r="J43" s="189"/>
      <c r="K43" s="190">
        <f>SUM(K37:K42)</f>
        <v>0</v>
      </c>
      <c r="L43" s="189"/>
      <c r="M43" s="191"/>
      <c r="N43" s="191"/>
      <c r="S43" s="188"/>
      <c r="T43" s="189"/>
      <c r="V43" s="189"/>
      <c r="W43" s="190">
        <f>SUM(W37:W42)</f>
        <v>0</v>
      </c>
      <c r="X43" s="189"/>
      <c r="Y43" s="191"/>
      <c r="Z43" s="191"/>
      <c r="AE43" s="188"/>
      <c r="AF43" s="189"/>
      <c r="AH43" s="189"/>
      <c r="AI43" s="190">
        <f>SUM(AI37:AI42)</f>
        <v>0</v>
      </c>
    </row>
    <row r="44" spans="3:37" s="131" customFormat="1" ht="18.75" customHeight="1" thickBot="1" x14ac:dyDescent="0.45">
      <c r="C44" s="297" t="s">
        <v>14</v>
      </c>
      <c r="D44" s="297"/>
      <c r="E44" s="131" t="str">
        <f>IF(H44="-","-",IF(OR(H44&gt;=8/28,L44&gt;=K53),"OK","NG"))</f>
        <v>-</v>
      </c>
      <c r="F44" s="296" t="s">
        <v>54</v>
      </c>
      <c r="G44" s="296"/>
      <c r="H44" s="298" t="str">
        <f>IFERROR(ROUNDDOWN(L44/(COUNTIFS(入力用３年!B:B,"&gt;="&amp;MIN(D47:J52),入力用３年!B:B,"&lt;="&amp;MAX(D47:J52),入力用３年!J:J,"○")-COUNTIFS(入力用３年!B:B,"&gt;="&amp;MIN(D47:J52),入力用３年!B:B,"&lt;="&amp;MAX(D47:J52),入力用３年!J:J,"○",入力用３年!E:E,"&lt;&gt;")),3),"-")</f>
        <v>-</v>
      </c>
      <c r="I44" s="298"/>
      <c r="J44" s="298"/>
      <c r="K44" s="148" t="s">
        <v>89</v>
      </c>
      <c r="L44" s="135">
        <f>COUNTIFS(入力用３年!B:B,"&gt;="&amp;MIN(D47:J52),入力用３年!B:B,"&lt;="&amp;MAX(D47:J52),入力用３年!J:J,"○",入力用３年!F:F,"休工",入力用３年!E:E,"")</f>
        <v>0</v>
      </c>
      <c r="M44" s="115"/>
      <c r="N44" s="115"/>
      <c r="O44" s="297" t="s">
        <v>14</v>
      </c>
      <c r="P44" s="297"/>
      <c r="Q44" s="131" t="str">
        <f>IF(T44="-","-",IF(OR(T44&gt;=8/28,X44&gt;=W53),"OK","NG"))</f>
        <v>-</v>
      </c>
      <c r="R44" s="296" t="s">
        <v>54</v>
      </c>
      <c r="S44" s="296"/>
      <c r="T44" s="298" t="str">
        <f>IFERROR(ROUNDDOWN(X44/(COUNTIFS(入力用３年!B:B,"&gt;="&amp;MIN(P47:V52),入力用３年!B:B,"&lt;="&amp;MAX(P47:V52),入力用３年!J:J,"○")-COUNTIFS(入力用３年!B:B,"&gt;="&amp;MIN(P47:V52),入力用３年!B:B,"&lt;="&amp;MAX(P47:V52),入力用３年!J:J,"○",入力用３年!E:E,"&lt;&gt;")),3),"-")</f>
        <v>-</v>
      </c>
      <c r="U44" s="298"/>
      <c r="V44" s="298"/>
      <c r="W44" s="148" t="s">
        <v>89</v>
      </c>
      <c r="X44" s="135">
        <f>COUNTIFS(入力用３年!B:B,"&gt;="&amp;MIN(P47:V52),入力用３年!B:B,"&lt;="&amp;MAX(P47:V52),入力用３年!J:J,"○",入力用３年!F:F,"休工",入力用３年!E:E,"")</f>
        <v>0</v>
      </c>
      <c r="Y44" s="115"/>
      <c r="Z44" s="115"/>
      <c r="AA44" s="297" t="s">
        <v>14</v>
      </c>
      <c r="AB44" s="297"/>
      <c r="AC44" s="131" t="str">
        <f>IF(AF44="-","-",IF(OR(AF44&gt;=8/28,AJ44&gt;=AI53),"OK","NG"))</f>
        <v>-</v>
      </c>
      <c r="AD44" s="296" t="s">
        <v>54</v>
      </c>
      <c r="AE44" s="296"/>
      <c r="AF44" s="298" t="str">
        <f>IFERROR(ROUNDDOWN(AJ44/(COUNTIFS(入力用３年!B:B,"&gt;="&amp;MIN(AB47:AH52),入力用３年!B:B,"&lt;="&amp;MAX(AB47:AH52),入力用３年!J:J,"○")-COUNTIFS(入力用３年!B:B,"&gt;="&amp;MIN(AB47:AH52),入力用３年!B:B,"&lt;="&amp;MAX(AB47:AH52),入力用３年!J:J,"○",入力用３年!E:E,"&lt;&gt;")),3),"-")</f>
        <v>-</v>
      </c>
      <c r="AG44" s="298"/>
      <c r="AH44" s="298"/>
      <c r="AI44" s="148" t="s">
        <v>89</v>
      </c>
      <c r="AJ44" s="135">
        <f>COUNTIFS(入力用３年!B:B,"&gt;="&amp;MIN(AB47:AH52),入力用３年!B:B,"&lt;="&amp;MAX(AB47:AH52),入力用３年!J:J,"○",入力用３年!F:F,"休工",入力用３年!E:E,"")</f>
        <v>0</v>
      </c>
      <c r="AK44" s="115"/>
    </row>
    <row r="45" spans="3:37" s="131" customFormat="1" ht="18.75" customHeight="1" x14ac:dyDescent="0.4">
      <c r="D45" s="132">
        <v>1</v>
      </c>
      <c r="E45" s="133" t="s">
        <v>4</v>
      </c>
      <c r="F45" s="133"/>
      <c r="G45" s="133"/>
      <c r="H45" s="133"/>
      <c r="I45" s="133"/>
      <c r="J45" s="157"/>
      <c r="K45" s="290" t="s">
        <v>60</v>
      </c>
      <c r="L45" s="291"/>
      <c r="M45" s="292"/>
      <c r="N45" s="135"/>
      <c r="P45" s="132">
        <v>2</v>
      </c>
      <c r="Q45" s="133" t="s">
        <v>4</v>
      </c>
      <c r="R45" s="133"/>
      <c r="S45" s="133"/>
      <c r="T45" s="133"/>
      <c r="U45" s="133"/>
      <c r="V45" s="157"/>
      <c r="W45" s="290" t="s">
        <v>60</v>
      </c>
      <c r="X45" s="291"/>
      <c r="Y45" s="292"/>
      <c r="Z45" s="135"/>
      <c r="AB45" s="132">
        <v>3</v>
      </c>
      <c r="AC45" s="133" t="s">
        <v>4</v>
      </c>
      <c r="AD45" s="133"/>
      <c r="AE45" s="133"/>
      <c r="AF45" s="133"/>
      <c r="AG45" s="133"/>
      <c r="AH45" s="157"/>
      <c r="AI45" s="290" t="s">
        <v>60</v>
      </c>
      <c r="AJ45" s="291"/>
      <c r="AK45" s="292"/>
    </row>
    <row r="46" spans="3:37" s="131" customFormat="1" ht="27" x14ac:dyDescent="0.4">
      <c r="D46" s="136" t="s">
        <v>5</v>
      </c>
      <c r="E46" s="137" t="s">
        <v>3</v>
      </c>
      <c r="F46" s="137" t="s">
        <v>6</v>
      </c>
      <c r="G46" s="137" t="s">
        <v>7</v>
      </c>
      <c r="H46" s="137" t="s">
        <v>8</v>
      </c>
      <c r="I46" s="137" t="s">
        <v>9</v>
      </c>
      <c r="J46" s="158" t="s">
        <v>10</v>
      </c>
      <c r="K46" s="139" t="s">
        <v>50</v>
      </c>
      <c r="L46" s="140" t="s">
        <v>89</v>
      </c>
      <c r="M46" s="141" t="s">
        <v>51</v>
      </c>
      <c r="N46" s="196"/>
      <c r="P46" s="136" t="s">
        <v>5</v>
      </c>
      <c r="Q46" s="137" t="s">
        <v>3</v>
      </c>
      <c r="R46" s="137" t="s">
        <v>6</v>
      </c>
      <c r="S46" s="137" t="s">
        <v>7</v>
      </c>
      <c r="T46" s="137" t="s">
        <v>8</v>
      </c>
      <c r="U46" s="137" t="s">
        <v>9</v>
      </c>
      <c r="V46" s="158" t="s">
        <v>10</v>
      </c>
      <c r="W46" s="139" t="s">
        <v>50</v>
      </c>
      <c r="X46" s="140" t="s">
        <v>89</v>
      </c>
      <c r="Y46" s="141" t="s">
        <v>51</v>
      </c>
      <c r="Z46" s="196"/>
      <c r="AB46" s="136" t="s">
        <v>5</v>
      </c>
      <c r="AC46" s="137" t="s">
        <v>3</v>
      </c>
      <c r="AD46" s="137" t="s">
        <v>6</v>
      </c>
      <c r="AE46" s="137" t="s">
        <v>7</v>
      </c>
      <c r="AF46" s="137" t="s">
        <v>8</v>
      </c>
      <c r="AG46" s="137" t="s">
        <v>9</v>
      </c>
      <c r="AH46" s="158" t="s">
        <v>10</v>
      </c>
      <c r="AI46" s="139" t="s">
        <v>50</v>
      </c>
      <c r="AJ46" s="140" t="s">
        <v>89</v>
      </c>
      <c r="AK46" s="141" t="s">
        <v>51</v>
      </c>
    </row>
    <row r="47" spans="3:37" s="131" customFormat="1" ht="15.75" customHeight="1" x14ac:dyDescent="0.4">
      <c r="D47" s="142" t="str">
        <f>IF(B47&lt;&gt;"",B47+1,IF(TEXT(EDATE(MIN($AB$37:$AH$37),1),"aaa")=D46,EDATE(MIN($AB$37:$AH$37),1),""))</f>
        <v/>
      </c>
      <c r="E47" s="127" t="str">
        <f t="shared" ref="E47:J47" si="26">IF(D47&lt;&gt;"",D47+1,IF(TEXT(EDATE(MIN($AB$37:$AH$37),1),"aaa")=E46,EDATE(MIN($AB$37:$AH$37),1),""))</f>
        <v/>
      </c>
      <c r="F47" s="127" t="str">
        <f t="shared" si="26"/>
        <v/>
      </c>
      <c r="G47" s="127" t="str">
        <f t="shared" si="26"/>
        <v/>
      </c>
      <c r="H47" s="127" t="str">
        <f t="shared" si="26"/>
        <v/>
      </c>
      <c r="I47" s="127" t="str">
        <f t="shared" si="26"/>
        <v/>
      </c>
      <c r="J47" s="128">
        <f t="shared" si="26"/>
        <v>46753</v>
      </c>
      <c r="K47" s="159">
        <f>COUNTIFS(入力用３年!B:B,"&gt;="&amp;MIN(D47:J47),入力用３年!B:B,"&lt;="&amp;MAX(D47:J47),入力用３年!J:J,"○",入力用３年!E:E,"",入力用３年!D:D,"休日")</f>
        <v>0</v>
      </c>
      <c r="L47" s="112">
        <f>COUNTIFS(入力用３年!$B:$B,"&gt;="&amp;MIN(D47:J47),入力用３年!$B:$B,"&lt;="&amp;MAX(D47:J47),入力用３年!$J:$J,"○",入力用３年!$E:$E,"",入力用３年!$F:$F,"休工")</f>
        <v>0</v>
      </c>
      <c r="M47" s="121" t="str">
        <f t="shared" ref="M47:M52" si="27">IF(K47=0,"",IF(K47=0,"-",IF(L47&gt;=K47,"〇",IF(L47&lt;=K47,"×"))))</f>
        <v/>
      </c>
      <c r="N47" s="143"/>
      <c r="P47" s="142" t="str">
        <f t="shared" ref="P47:V47" si="28">IF(O47&lt;&gt;"",O47+1,IF(TEXT(EDATE(MIN($D$47:$J$47),1),"aaa")=P46,EDATE(MIN($D$47:$J$47),1),""))</f>
        <v/>
      </c>
      <c r="Q47" s="127" t="str">
        <f t="shared" si="28"/>
        <v/>
      </c>
      <c r="R47" s="127">
        <f t="shared" si="28"/>
        <v>46784</v>
      </c>
      <c r="S47" s="127">
        <f t="shared" si="28"/>
        <v>46785</v>
      </c>
      <c r="T47" s="127">
        <f t="shared" si="28"/>
        <v>46786</v>
      </c>
      <c r="U47" s="127">
        <f t="shared" si="28"/>
        <v>46787</v>
      </c>
      <c r="V47" s="128">
        <f t="shared" si="28"/>
        <v>46788</v>
      </c>
      <c r="W47" s="159">
        <f>COUNTIFS(入力用３年!B:B,"&gt;="&amp;MIN(P47:V47),入力用３年!B:B,"&lt;="&amp;MAX(P47:V47),入力用３年!J:J,"○",入力用３年!E:E,"",入力用３年!D:D,"休日")</f>
        <v>0</v>
      </c>
      <c r="X47" s="112">
        <f>COUNTIFS(入力用３年!$B:$B,"&gt;="&amp;MIN(P47:V47),入力用３年!$B:$B,"&lt;="&amp;MAX(P47:V47),入力用３年!$J:$J,"○",入力用３年!$E:$E,"",入力用３年!$F:$F,"休工")</f>
        <v>0</v>
      </c>
      <c r="Y47" s="121" t="str">
        <f t="shared" ref="Y47:Y52" si="29">IF(W47=0,"",IF(W47=0,"-",IF(X47&gt;=W47,"〇",IF(X47&lt;=W47,"×"))))</f>
        <v/>
      </c>
      <c r="Z47" s="143"/>
      <c r="AB47" s="142" t="str">
        <f t="shared" ref="AB47:AH47" si="30">IF(AA47&lt;&gt;"",AA47+1,IF(TEXT(EDATE(MIN($P$47:$V$47),1),"aaa")=AB46,EDATE(MIN($P$47:$V$47),1),""))</f>
        <v/>
      </c>
      <c r="AC47" s="127" t="str">
        <f t="shared" si="30"/>
        <v/>
      </c>
      <c r="AD47" s="127" t="str">
        <f t="shared" si="30"/>
        <v/>
      </c>
      <c r="AE47" s="127">
        <f t="shared" si="30"/>
        <v>46813</v>
      </c>
      <c r="AF47" s="127">
        <f t="shared" si="30"/>
        <v>46814</v>
      </c>
      <c r="AG47" s="127">
        <f t="shared" si="30"/>
        <v>46815</v>
      </c>
      <c r="AH47" s="128">
        <f t="shared" si="30"/>
        <v>46816</v>
      </c>
      <c r="AI47" s="159">
        <f>COUNTIFS(入力用３年!B:B,"&gt;="&amp;MIN(AB47:AH47),入力用３年!B:B,"&lt;="&amp;MAX(AB47:AH47),入力用３年!J:J,"○",入力用３年!E:E,"",入力用３年!D:D,"休日")</f>
        <v>0</v>
      </c>
      <c r="AJ47" s="112">
        <f>COUNTIFS(入力用３年!$B:$B,"&gt;="&amp;MIN(AB47:AH47),入力用３年!$B:$B,"&lt;="&amp;MAX(AB47:AH47),入力用３年!$J:$J,"○",入力用３年!$E:$E,"",入力用３年!$F:$F,"休工")</f>
        <v>0</v>
      </c>
      <c r="AK47" s="121" t="str">
        <f t="shared" ref="AK47:AK52" si="31">IF(AI47=0,"",IF(AI47=0,"-",IF(AJ47&gt;=AI47,"〇",IF(AJ47&lt;=AI47,"×"))))</f>
        <v/>
      </c>
    </row>
    <row r="48" spans="3:37" s="131" customFormat="1" ht="15.75" customHeight="1" x14ac:dyDescent="0.4">
      <c r="D48" s="142">
        <f>IFERROR(IF(MONTH(J47+1)=$D$45,J47+1,""),"")</f>
        <v>46754</v>
      </c>
      <c r="E48" s="127">
        <f t="shared" ref="E48:J52" si="32">IFERROR(IF(MONTH(D48+1)=$D$45,D48+1,""),"")</f>
        <v>46755</v>
      </c>
      <c r="F48" s="127">
        <f t="shared" si="32"/>
        <v>46756</v>
      </c>
      <c r="G48" s="127">
        <f t="shared" si="32"/>
        <v>46757</v>
      </c>
      <c r="H48" s="127">
        <f t="shared" si="32"/>
        <v>46758</v>
      </c>
      <c r="I48" s="127">
        <f t="shared" si="32"/>
        <v>46759</v>
      </c>
      <c r="J48" s="128">
        <f t="shared" si="32"/>
        <v>46760</v>
      </c>
      <c r="K48" s="159">
        <f>COUNTIFS(入力用３年!B:B,"&gt;="&amp;MIN(D48:J48),入力用３年!B:B,"&lt;="&amp;MAX(D48:J48),入力用３年!J:J,"○",入力用３年!E:E,"",入力用３年!D:D,"休日")</f>
        <v>0</v>
      </c>
      <c r="L48" s="112">
        <f>COUNTIFS(入力用３年!$B:$B,"&gt;="&amp;MIN(D48:J48),入力用３年!$B:$B,"&lt;="&amp;MAX(D48:J48),入力用３年!$J:$J,"○",入力用３年!$E:$E,"",入力用３年!$F:$F,"休工")</f>
        <v>0</v>
      </c>
      <c r="M48" s="121" t="str">
        <f t="shared" si="27"/>
        <v/>
      </c>
      <c r="N48" s="143"/>
      <c r="P48" s="142">
        <f>IFERROR(IF(MONTH(V47+1)=$P$45,V47+1,""),"")</f>
        <v>46789</v>
      </c>
      <c r="Q48" s="127">
        <f t="shared" ref="Q48:V52" si="33">IFERROR(IF(MONTH(P48+1)=$P$45,P48+1,""),"")</f>
        <v>46790</v>
      </c>
      <c r="R48" s="127">
        <f t="shared" si="33"/>
        <v>46791</v>
      </c>
      <c r="S48" s="127">
        <f t="shared" si="33"/>
        <v>46792</v>
      </c>
      <c r="T48" s="127">
        <f t="shared" si="33"/>
        <v>46793</v>
      </c>
      <c r="U48" s="127">
        <f t="shared" si="33"/>
        <v>46794</v>
      </c>
      <c r="V48" s="128">
        <f t="shared" si="33"/>
        <v>46795</v>
      </c>
      <c r="W48" s="159">
        <f>COUNTIFS(入力用３年!B:B,"&gt;="&amp;MIN(P48:V48),入力用３年!B:B,"&lt;="&amp;MAX(P48:V48),入力用３年!J:J,"○",入力用３年!E:E,"",入力用３年!D:D,"休日")</f>
        <v>0</v>
      </c>
      <c r="X48" s="112">
        <f>COUNTIFS(入力用３年!$B:$B,"&gt;="&amp;MIN(P48:V48),入力用３年!$B:$B,"&lt;="&amp;MAX(P48:V48),入力用３年!$J:$J,"○",入力用３年!$E:$E,"",入力用３年!$F:$F,"休工")</f>
        <v>0</v>
      </c>
      <c r="Y48" s="121" t="str">
        <f t="shared" si="29"/>
        <v/>
      </c>
      <c r="Z48" s="143"/>
      <c r="AB48" s="142">
        <f>IFERROR(IF(MONTH(AH47+1)=$AB$45,AH47+1,""),"")</f>
        <v>46817</v>
      </c>
      <c r="AC48" s="127">
        <f t="shared" ref="AC48:AH52" si="34">IFERROR(IF(MONTH(AB48+1)=$AB$45,AB48+1,""),"")</f>
        <v>46818</v>
      </c>
      <c r="AD48" s="127">
        <f t="shared" si="34"/>
        <v>46819</v>
      </c>
      <c r="AE48" s="127">
        <f t="shared" si="34"/>
        <v>46820</v>
      </c>
      <c r="AF48" s="127">
        <f t="shared" si="34"/>
        <v>46821</v>
      </c>
      <c r="AG48" s="127">
        <f t="shared" si="34"/>
        <v>46822</v>
      </c>
      <c r="AH48" s="128">
        <f t="shared" si="34"/>
        <v>46823</v>
      </c>
      <c r="AI48" s="159">
        <f>COUNTIFS(入力用３年!B:B,"&gt;="&amp;MIN(AB48:AH48),入力用３年!B:B,"&lt;="&amp;MAX(AB48:AH48),入力用３年!J:J,"○",入力用３年!E:E,"",入力用３年!D:D,"休日")</f>
        <v>0</v>
      </c>
      <c r="AJ48" s="112">
        <f>COUNTIFS(入力用３年!$B:$B,"&gt;="&amp;MIN(AB48:AH48),入力用３年!$B:$B,"&lt;="&amp;MAX(AB48:AH48),入力用３年!$J:$J,"○",入力用３年!$E:$E,"",入力用３年!$F:$F,"休工")</f>
        <v>0</v>
      </c>
      <c r="AK48" s="121" t="str">
        <f t="shared" si="31"/>
        <v/>
      </c>
    </row>
    <row r="49" spans="2:38" s="131" customFormat="1" ht="15.75" customHeight="1" x14ac:dyDescent="0.4">
      <c r="D49" s="142">
        <f>IFERROR(IF(MONTH(J48+1)=$D$45,J48+1,""),"")</f>
        <v>46761</v>
      </c>
      <c r="E49" s="127">
        <f t="shared" si="32"/>
        <v>46762</v>
      </c>
      <c r="F49" s="127">
        <f t="shared" si="32"/>
        <v>46763</v>
      </c>
      <c r="G49" s="127">
        <f t="shared" si="32"/>
        <v>46764</v>
      </c>
      <c r="H49" s="127">
        <f t="shared" si="32"/>
        <v>46765</v>
      </c>
      <c r="I49" s="127">
        <f t="shared" si="32"/>
        <v>46766</v>
      </c>
      <c r="J49" s="128">
        <f t="shared" si="32"/>
        <v>46767</v>
      </c>
      <c r="K49" s="159">
        <f>COUNTIFS(入力用３年!B:B,"&gt;="&amp;MIN(D49:J49),入力用３年!B:B,"&lt;="&amp;MAX(D49:J49),入力用３年!J:J,"○",入力用３年!E:E,"",入力用３年!D:D,"休日")</f>
        <v>0</v>
      </c>
      <c r="L49" s="112">
        <f>COUNTIFS(入力用３年!$B:$B,"&gt;="&amp;MIN(D49:J49),入力用３年!$B:$B,"&lt;="&amp;MAX(D49:J49),入力用３年!$J:$J,"○",入力用３年!$E:$E,"",入力用３年!$F:$F,"休工")</f>
        <v>0</v>
      </c>
      <c r="M49" s="121" t="str">
        <f t="shared" si="27"/>
        <v/>
      </c>
      <c r="N49" s="143"/>
      <c r="P49" s="142">
        <f>IFERROR(IF(MONTH(V48+1)=$P$45,V48+1,""),"")</f>
        <v>46796</v>
      </c>
      <c r="Q49" s="127">
        <f t="shared" si="33"/>
        <v>46797</v>
      </c>
      <c r="R49" s="127">
        <f t="shared" si="33"/>
        <v>46798</v>
      </c>
      <c r="S49" s="127">
        <f t="shared" si="33"/>
        <v>46799</v>
      </c>
      <c r="T49" s="127">
        <f t="shared" si="33"/>
        <v>46800</v>
      </c>
      <c r="U49" s="127">
        <f t="shared" si="33"/>
        <v>46801</v>
      </c>
      <c r="V49" s="128">
        <f t="shared" si="33"/>
        <v>46802</v>
      </c>
      <c r="W49" s="159">
        <f>COUNTIFS(入力用３年!B:B,"&gt;="&amp;MIN(P49:V49),入力用３年!B:B,"&lt;="&amp;MAX(P49:V49),入力用３年!J:J,"○",入力用３年!E:E,"",入力用３年!D:D,"休日")</f>
        <v>0</v>
      </c>
      <c r="X49" s="112">
        <f>COUNTIFS(入力用３年!$B:$B,"&gt;="&amp;MIN(P49:V49),入力用３年!$B:$B,"&lt;="&amp;MAX(P49:V49),入力用３年!$J:$J,"○",入力用３年!$E:$E,"",入力用３年!$F:$F,"休工")</f>
        <v>0</v>
      </c>
      <c r="Y49" s="121" t="str">
        <f t="shared" si="29"/>
        <v/>
      </c>
      <c r="Z49" s="143"/>
      <c r="AB49" s="142">
        <f>IFERROR(IF(MONTH(AH48+1)=$AB$45,AH48+1,""),"")</f>
        <v>46824</v>
      </c>
      <c r="AC49" s="127">
        <f t="shared" si="34"/>
        <v>46825</v>
      </c>
      <c r="AD49" s="127">
        <f t="shared" si="34"/>
        <v>46826</v>
      </c>
      <c r="AE49" s="127">
        <f t="shared" si="34"/>
        <v>46827</v>
      </c>
      <c r="AF49" s="127">
        <f t="shared" si="34"/>
        <v>46828</v>
      </c>
      <c r="AG49" s="127">
        <f t="shared" si="34"/>
        <v>46829</v>
      </c>
      <c r="AH49" s="128">
        <f t="shared" si="34"/>
        <v>46830</v>
      </c>
      <c r="AI49" s="159">
        <f>COUNTIFS(入力用３年!B:B,"&gt;="&amp;MIN(AB49:AH49),入力用３年!B:B,"&lt;="&amp;MAX(AB49:AH49),入力用３年!J:J,"○",入力用３年!E:E,"",入力用３年!D:D,"休日")</f>
        <v>0</v>
      </c>
      <c r="AJ49" s="112">
        <f>COUNTIFS(入力用３年!$B:$B,"&gt;="&amp;MIN(AB49:AH49),入力用３年!$B:$B,"&lt;="&amp;MAX(AB49:AH49),入力用３年!$J:$J,"○",入力用３年!$E:$E,"",入力用３年!$F:$F,"休工")</f>
        <v>0</v>
      </c>
      <c r="AK49" s="121" t="str">
        <f t="shared" si="31"/>
        <v/>
      </c>
    </row>
    <row r="50" spans="2:38" s="131" customFormat="1" ht="15.75" customHeight="1" x14ac:dyDescent="0.4">
      <c r="D50" s="142">
        <f>IFERROR(IF(MONTH(J49+1)=$D$45,J49+1,""),"")</f>
        <v>46768</v>
      </c>
      <c r="E50" s="127">
        <f t="shared" si="32"/>
        <v>46769</v>
      </c>
      <c r="F50" s="127">
        <f t="shared" si="32"/>
        <v>46770</v>
      </c>
      <c r="G50" s="127">
        <f t="shared" si="32"/>
        <v>46771</v>
      </c>
      <c r="H50" s="127">
        <f t="shared" si="32"/>
        <v>46772</v>
      </c>
      <c r="I50" s="127">
        <f t="shared" si="32"/>
        <v>46773</v>
      </c>
      <c r="J50" s="128">
        <f t="shared" si="32"/>
        <v>46774</v>
      </c>
      <c r="K50" s="159">
        <f>COUNTIFS(入力用３年!B:B,"&gt;="&amp;MIN(D50:J50),入力用３年!B:B,"&lt;="&amp;MAX(D50:J50),入力用３年!J:J,"○",入力用３年!E:E,"",入力用３年!D:D,"休日")</f>
        <v>0</v>
      </c>
      <c r="L50" s="112">
        <f>COUNTIFS(入力用３年!$B:$B,"&gt;="&amp;MIN(D50:J50),入力用３年!$B:$B,"&lt;="&amp;MAX(D50:J50),入力用３年!$J:$J,"○",入力用３年!$E:$E,"",入力用３年!$F:$F,"休工")</f>
        <v>0</v>
      </c>
      <c r="M50" s="121" t="str">
        <f t="shared" si="27"/>
        <v/>
      </c>
      <c r="N50" s="143"/>
      <c r="P50" s="142">
        <f>IFERROR(IF(MONTH(V49+1)=$P$45,V49+1,""),"")</f>
        <v>46803</v>
      </c>
      <c r="Q50" s="127">
        <f t="shared" si="33"/>
        <v>46804</v>
      </c>
      <c r="R50" s="127">
        <f t="shared" si="33"/>
        <v>46805</v>
      </c>
      <c r="S50" s="127">
        <f t="shared" si="33"/>
        <v>46806</v>
      </c>
      <c r="T50" s="127">
        <f t="shared" si="33"/>
        <v>46807</v>
      </c>
      <c r="U50" s="127">
        <f t="shared" si="33"/>
        <v>46808</v>
      </c>
      <c r="V50" s="128">
        <f t="shared" si="33"/>
        <v>46809</v>
      </c>
      <c r="W50" s="159">
        <f>COUNTIFS(入力用３年!B:B,"&gt;="&amp;MIN(P50:V50),入力用３年!B:B,"&lt;="&amp;MAX(P50:V50),入力用３年!J:J,"○",入力用３年!E:E,"",入力用３年!D:D,"休日")</f>
        <v>0</v>
      </c>
      <c r="X50" s="112">
        <f>COUNTIFS(入力用３年!$B:$B,"&gt;="&amp;MIN(P50:V50),入力用３年!$B:$B,"&lt;="&amp;MAX(P50:V50),入力用３年!$J:$J,"○",入力用３年!$E:$E,"",入力用３年!$F:$F,"休工")</f>
        <v>0</v>
      </c>
      <c r="Y50" s="121" t="str">
        <f t="shared" si="29"/>
        <v/>
      </c>
      <c r="Z50" s="143"/>
      <c r="AB50" s="142">
        <f>IFERROR(IF(MONTH(AH49+1)=$AB$45,AH49+1,""),"")</f>
        <v>46831</v>
      </c>
      <c r="AC50" s="127">
        <f t="shared" si="34"/>
        <v>46832</v>
      </c>
      <c r="AD50" s="127">
        <f t="shared" si="34"/>
        <v>46833</v>
      </c>
      <c r="AE50" s="127">
        <f t="shared" si="34"/>
        <v>46834</v>
      </c>
      <c r="AF50" s="127">
        <f t="shared" si="34"/>
        <v>46835</v>
      </c>
      <c r="AG50" s="127">
        <f t="shared" si="34"/>
        <v>46836</v>
      </c>
      <c r="AH50" s="128">
        <f t="shared" si="34"/>
        <v>46837</v>
      </c>
      <c r="AI50" s="159">
        <f>COUNTIFS(入力用３年!B:B,"&gt;="&amp;MIN(AB50:AH50),入力用３年!B:B,"&lt;="&amp;MAX(AB50:AH50),入力用３年!J:J,"○",入力用３年!E:E,"",入力用３年!D:D,"休日")</f>
        <v>0</v>
      </c>
      <c r="AJ50" s="112">
        <f>COUNTIFS(入力用３年!$B:$B,"&gt;="&amp;MIN(AB50:AH50),入力用３年!$B:$B,"&lt;="&amp;MAX(AB50:AH50),入力用３年!$J:$J,"○",入力用３年!$E:$E,"",入力用３年!$F:$F,"休工")</f>
        <v>0</v>
      </c>
      <c r="AK50" s="121" t="str">
        <f t="shared" si="31"/>
        <v/>
      </c>
    </row>
    <row r="51" spans="2:38" s="131" customFormat="1" ht="15.75" customHeight="1" x14ac:dyDescent="0.4">
      <c r="D51" s="142">
        <f>IFERROR(IF(MONTH(J50+1)=$D$45,J50+1,""),"")</f>
        <v>46775</v>
      </c>
      <c r="E51" s="127">
        <f t="shared" si="32"/>
        <v>46776</v>
      </c>
      <c r="F51" s="127">
        <f t="shared" si="32"/>
        <v>46777</v>
      </c>
      <c r="G51" s="127">
        <f t="shared" si="32"/>
        <v>46778</v>
      </c>
      <c r="H51" s="127">
        <f t="shared" si="32"/>
        <v>46779</v>
      </c>
      <c r="I51" s="127">
        <f t="shared" si="32"/>
        <v>46780</v>
      </c>
      <c r="J51" s="128">
        <f t="shared" si="32"/>
        <v>46781</v>
      </c>
      <c r="K51" s="159">
        <f>COUNTIFS(入力用３年!B:B,"&gt;="&amp;MIN(D51:J51),入力用３年!B:B,"&lt;="&amp;MAX(D51:J51),入力用３年!J:J,"○",入力用３年!E:E,"",入力用３年!D:D,"休日")</f>
        <v>0</v>
      </c>
      <c r="L51" s="112">
        <f>COUNTIFS(入力用３年!$B:$B,"&gt;="&amp;MIN(D51:J51),入力用３年!$B:$B,"&lt;="&amp;MAX(D51:J51),入力用３年!$J:$J,"○",入力用３年!$E:$E,"",入力用３年!$F:$F,"休工")</f>
        <v>0</v>
      </c>
      <c r="M51" s="121" t="str">
        <f t="shared" si="27"/>
        <v/>
      </c>
      <c r="N51" s="143"/>
      <c r="P51" s="142">
        <f>IFERROR(IF(MONTH(V50+1)=$P$45,V50+1,""),"")</f>
        <v>46810</v>
      </c>
      <c r="Q51" s="127">
        <f t="shared" si="33"/>
        <v>46811</v>
      </c>
      <c r="R51" s="127">
        <f t="shared" si="33"/>
        <v>46812</v>
      </c>
      <c r="S51" s="127" t="str">
        <f t="shared" si="33"/>
        <v/>
      </c>
      <c r="T51" s="127" t="str">
        <f t="shared" si="33"/>
        <v/>
      </c>
      <c r="U51" s="127" t="str">
        <f t="shared" si="33"/>
        <v/>
      </c>
      <c r="V51" s="128" t="str">
        <f t="shared" si="33"/>
        <v/>
      </c>
      <c r="W51" s="159">
        <f>COUNTIFS(入力用３年!B:B,"&gt;="&amp;MIN(P51:V51),入力用３年!B:B,"&lt;="&amp;MAX(P51:V51),入力用３年!J:J,"○",入力用３年!E:E,"",入力用３年!D:D,"休日")</f>
        <v>0</v>
      </c>
      <c r="X51" s="112">
        <f>COUNTIFS(入力用３年!$B:$B,"&gt;="&amp;MIN(P51:V51),入力用３年!$B:$B,"&lt;="&amp;MAX(P51:V51),入力用３年!$J:$J,"○",入力用３年!$E:$E,"",入力用３年!$F:$F,"休工")</f>
        <v>0</v>
      </c>
      <c r="Y51" s="121" t="str">
        <f t="shared" si="29"/>
        <v/>
      </c>
      <c r="Z51" s="143"/>
      <c r="AB51" s="142">
        <f>IFERROR(IF(MONTH(AH50+1)=$AB$45,AH50+1,""),"")</f>
        <v>46838</v>
      </c>
      <c r="AC51" s="127">
        <f t="shared" si="34"/>
        <v>46839</v>
      </c>
      <c r="AD51" s="127">
        <f t="shared" si="34"/>
        <v>46840</v>
      </c>
      <c r="AE51" s="127">
        <f t="shared" si="34"/>
        <v>46841</v>
      </c>
      <c r="AF51" s="127">
        <f t="shared" si="34"/>
        <v>46842</v>
      </c>
      <c r="AG51" s="127">
        <f t="shared" si="34"/>
        <v>46843</v>
      </c>
      <c r="AH51" s="128" t="str">
        <f t="shared" si="34"/>
        <v/>
      </c>
      <c r="AI51" s="159">
        <f>COUNTIFS(入力用３年!B:B,"&gt;="&amp;MIN(AB51:AH51),入力用３年!B:B,"&lt;="&amp;MAX(AB51:AH51),入力用３年!J:J,"○",入力用３年!E:E,"",入力用３年!D:D,"休日")</f>
        <v>0</v>
      </c>
      <c r="AJ51" s="112">
        <f>COUNTIFS(入力用３年!$B:$B,"&gt;="&amp;MIN(AB51:AH51),入力用３年!$B:$B,"&lt;="&amp;MAX(AB51:AH51),入力用３年!$J:$J,"○",入力用３年!$E:$E,"",入力用３年!$F:$F,"休工")</f>
        <v>0</v>
      </c>
      <c r="AK51" s="121" t="str">
        <f t="shared" si="31"/>
        <v/>
      </c>
    </row>
    <row r="52" spans="2:38" s="131" customFormat="1" ht="15.75" customHeight="1" thickBot="1" x14ac:dyDescent="0.45">
      <c r="D52" s="144">
        <f>IFERROR(IF(MONTH(J51+1)=$D$45,J51+1,""),"")</f>
        <v>46782</v>
      </c>
      <c r="E52" s="129">
        <f t="shared" si="32"/>
        <v>46783</v>
      </c>
      <c r="F52" s="129" t="str">
        <f t="shared" si="32"/>
        <v/>
      </c>
      <c r="G52" s="129" t="str">
        <f t="shared" si="32"/>
        <v/>
      </c>
      <c r="H52" s="129" t="str">
        <f t="shared" si="32"/>
        <v/>
      </c>
      <c r="I52" s="129" t="str">
        <f t="shared" si="32"/>
        <v/>
      </c>
      <c r="J52" s="130" t="str">
        <f t="shared" si="32"/>
        <v/>
      </c>
      <c r="K52" s="160">
        <f>COUNTIFS(入力用３年!B:B,"&gt;="&amp;MIN(D52:J52),入力用３年!B:B,"&lt;="&amp;MAX(D52:J52),入力用３年!J:J,"○",入力用３年!E:E,"",入力用３年!D:D,"休日")</f>
        <v>0</v>
      </c>
      <c r="L52" s="166">
        <f>COUNTIFS(入力用３年!$B:$B,"&gt;="&amp;MIN(D52:J52),入力用３年!$B:$B,"&lt;="&amp;MAX(D52:J52),入力用３年!$J:$J,"○",入力用３年!$E:$E,"",入力用３年!$F:$F,"休工")</f>
        <v>0</v>
      </c>
      <c r="M52" s="124" t="str">
        <f t="shared" si="27"/>
        <v/>
      </c>
      <c r="N52" s="143"/>
      <c r="P52" s="144" t="str">
        <f>IFERROR(IF(MONTH(V51+1)=$P$45,V51+1,""),"")</f>
        <v/>
      </c>
      <c r="Q52" s="129" t="str">
        <f t="shared" si="33"/>
        <v/>
      </c>
      <c r="R52" s="129" t="str">
        <f t="shared" si="33"/>
        <v/>
      </c>
      <c r="S52" s="129" t="str">
        <f t="shared" si="33"/>
        <v/>
      </c>
      <c r="T52" s="129" t="str">
        <f t="shared" si="33"/>
        <v/>
      </c>
      <c r="U52" s="129" t="str">
        <f t="shared" si="33"/>
        <v/>
      </c>
      <c r="V52" s="130" t="str">
        <f t="shared" si="33"/>
        <v/>
      </c>
      <c r="W52" s="160">
        <f>COUNTIFS(入力用３年!B:B,"&gt;="&amp;MIN(P52:V52),入力用３年!B:B,"&lt;="&amp;MAX(P52:V52),入力用３年!J:J,"○",入力用３年!E:E,"",入力用３年!D:D,"休日")</f>
        <v>0</v>
      </c>
      <c r="X52" s="166">
        <f>COUNTIFS(入力用３年!$B:$B,"&gt;="&amp;MIN(P52:V52),入力用３年!$B:$B,"&lt;="&amp;MAX(P52:V52),入力用３年!$J:$J,"○",入力用３年!$E:$E,"",入力用３年!$F:$F,"休工")</f>
        <v>0</v>
      </c>
      <c r="Y52" s="124" t="str">
        <f t="shared" si="29"/>
        <v/>
      </c>
      <c r="Z52" s="143"/>
      <c r="AB52" s="144" t="str">
        <f>IFERROR(IF(MONTH(AH51+1)=$AB$45,AH51+1,""),"")</f>
        <v/>
      </c>
      <c r="AC52" s="129" t="str">
        <f t="shared" si="34"/>
        <v/>
      </c>
      <c r="AD52" s="129" t="str">
        <f t="shared" si="34"/>
        <v/>
      </c>
      <c r="AE52" s="129" t="str">
        <f t="shared" si="34"/>
        <v/>
      </c>
      <c r="AF52" s="129" t="str">
        <f t="shared" si="34"/>
        <v/>
      </c>
      <c r="AG52" s="129" t="str">
        <f t="shared" si="34"/>
        <v/>
      </c>
      <c r="AH52" s="130" t="str">
        <f t="shared" si="34"/>
        <v/>
      </c>
      <c r="AI52" s="160">
        <f>COUNTIFS(入力用３年!B:B,"&gt;="&amp;MIN(AB52:AH52),入力用３年!B:B,"&lt;="&amp;MAX(AB52:AH52),入力用３年!J:J,"○",入力用３年!E:E,"",入力用３年!D:D,"休日")</f>
        <v>0</v>
      </c>
      <c r="AJ52" s="166">
        <f>COUNTIFS(入力用３年!$B:$B,"&gt;="&amp;MIN(AB52:AH52),入力用３年!$B:$B,"&lt;="&amp;MAX(AB52:AH52),入力用３年!$J:$J,"○",入力用３年!$E:$E,"",入力用３年!$F:$F,"休工")</f>
        <v>0</v>
      </c>
      <c r="AK52" s="124" t="str">
        <f t="shared" si="31"/>
        <v/>
      </c>
    </row>
    <row r="53" spans="2:38" s="187" customFormat="1" ht="18.75" customHeight="1" x14ac:dyDescent="0.4">
      <c r="G53" s="188"/>
      <c r="H53" s="189"/>
      <c r="J53" s="189"/>
      <c r="K53" s="190">
        <f>SUM(K47:K52)</f>
        <v>0</v>
      </c>
      <c r="L53" s="189"/>
      <c r="M53" s="191"/>
      <c r="N53" s="191"/>
      <c r="S53" s="188"/>
      <c r="T53" s="189"/>
      <c r="V53" s="189"/>
      <c r="W53" s="190">
        <f>SUM(W47:W52)</f>
        <v>0</v>
      </c>
      <c r="X53" s="189"/>
      <c r="Y53" s="191"/>
      <c r="Z53" s="191"/>
      <c r="AE53" s="188"/>
      <c r="AF53" s="189"/>
      <c r="AH53" s="189"/>
      <c r="AI53" s="190">
        <f>SUM(AI47:AI52)</f>
        <v>0</v>
      </c>
      <c r="AJ53" s="189"/>
    </row>
    <row r="54" spans="2:38" s="131" customFormat="1" ht="18.75" customHeight="1" x14ac:dyDescent="0.4"/>
    <row r="55" spans="2:38" s="131" customFormat="1" ht="18.75" customHeight="1" x14ac:dyDescent="0.4"/>
    <row r="56" spans="2:38" s="131" customFormat="1" ht="18.75" customHeight="1" x14ac:dyDescent="0.4"/>
    <row r="57" spans="2:38" s="53" customFormat="1" ht="18.75" customHeight="1" x14ac:dyDescent="0.4">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L57" s="131"/>
    </row>
    <row r="58" spans="2:38" s="53" customFormat="1" ht="18.75" customHeight="1" x14ac:dyDescent="0.4">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L58" s="131"/>
    </row>
  </sheetData>
  <sheetProtection sheet="1" formatCells="0" formatColumns="0" formatRows="0" sort="0" autoFilter="0"/>
  <mergeCells count="68">
    <mergeCell ref="AF34:AH34"/>
    <mergeCell ref="AF24:AH24"/>
    <mergeCell ref="W25:Y25"/>
    <mergeCell ref="AA44:AB44"/>
    <mergeCell ref="AD44:AE44"/>
    <mergeCell ref="H44:J44"/>
    <mergeCell ref="AD24:AE24"/>
    <mergeCell ref="C34:D34"/>
    <mergeCell ref="F34:G34"/>
    <mergeCell ref="O34:P34"/>
    <mergeCell ref="R34:S34"/>
    <mergeCell ref="AA34:AB34"/>
    <mergeCell ref="AD34:AE34"/>
    <mergeCell ref="H34:J34"/>
    <mergeCell ref="T34:V34"/>
    <mergeCell ref="C44:D44"/>
    <mergeCell ref="F44:G44"/>
    <mergeCell ref="O44:P44"/>
    <mergeCell ref="R44:S44"/>
    <mergeCell ref="T24:V24"/>
    <mergeCell ref="H24:J24"/>
    <mergeCell ref="AI35:AK35"/>
    <mergeCell ref="AI45:AK45"/>
    <mergeCell ref="C14:D14"/>
    <mergeCell ref="F14:G14"/>
    <mergeCell ref="O14:P14"/>
    <mergeCell ref="R14:S14"/>
    <mergeCell ref="AA14:AB14"/>
    <mergeCell ref="AD14:AE14"/>
    <mergeCell ref="C24:D24"/>
    <mergeCell ref="F24:G24"/>
    <mergeCell ref="K35:M35"/>
    <mergeCell ref="K45:M45"/>
    <mergeCell ref="W45:Y45"/>
    <mergeCell ref="W35:Y35"/>
    <mergeCell ref="AF44:AH44"/>
    <mergeCell ref="T44:V44"/>
    <mergeCell ref="K25:M25"/>
    <mergeCell ref="O24:P24"/>
    <mergeCell ref="R24:S24"/>
    <mergeCell ref="AA24:AB24"/>
    <mergeCell ref="AI15:AK15"/>
    <mergeCell ref="AI25:AK25"/>
    <mergeCell ref="C11:F11"/>
    <mergeCell ref="Z11:AB11"/>
    <mergeCell ref="K15:M15"/>
    <mergeCell ref="W15:Y15"/>
    <mergeCell ref="AF14:AH14"/>
    <mergeCell ref="T14:V14"/>
    <mergeCell ref="H14:J14"/>
    <mergeCell ref="AF3:AH3"/>
    <mergeCell ref="AI3:AK3"/>
    <mergeCell ref="AI4:AK4"/>
    <mergeCell ref="D5:G5"/>
    <mergeCell ref="I5:L5"/>
    <mergeCell ref="AI5:AK5"/>
    <mergeCell ref="AI6:AK6"/>
    <mergeCell ref="C9:F9"/>
    <mergeCell ref="I9:K9"/>
    <mergeCell ref="C10:F10"/>
    <mergeCell ref="I10:K10"/>
    <mergeCell ref="B6:C6"/>
    <mergeCell ref="AC7:AD7"/>
    <mergeCell ref="AI7:AK7"/>
    <mergeCell ref="C8:G8"/>
    <mergeCell ref="AI8:AK8"/>
    <mergeCell ref="Z8:AD8"/>
    <mergeCell ref="Z10:AD10"/>
  </mergeCells>
  <phoneticPr fontId="1"/>
  <conditionalFormatting sqref="N17:N22 D19:J22 E18:J18">
    <cfRule type="expression" dxfId="523" priority="428">
      <formula>MONTH(D17)&lt;&gt;$D$15</formula>
    </cfRule>
  </conditionalFormatting>
  <conditionalFormatting sqref="D27:J32 N27:N32">
    <cfRule type="expression" dxfId="522" priority="437">
      <formula>MONTH(D27)&lt;&gt;$D$25</formula>
    </cfRule>
  </conditionalFormatting>
  <conditionalFormatting sqref="D37:J42 N37:N42">
    <cfRule type="expression" dxfId="521" priority="434">
      <formula>MONTH(D37)&lt;&gt;$D$35</formula>
    </cfRule>
  </conditionalFormatting>
  <conditionalFormatting sqref="D47:J52 N47:N52">
    <cfRule type="expression" dxfId="520" priority="431">
      <formula>MONTH(D47)&lt;&gt;$D$45</formula>
    </cfRule>
  </conditionalFormatting>
  <conditionalFormatting sqref="P17:V22 Z17:Z22">
    <cfRule type="expression" dxfId="519" priority="439">
      <formula>MONTH(P17)&lt;&gt;$P$15</formula>
    </cfRule>
  </conditionalFormatting>
  <conditionalFormatting sqref="P27:V32 Z27:Z32">
    <cfRule type="expression" dxfId="518" priority="436">
      <formula>MONTH(P27)&lt;&gt;$P$25</formula>
    </cfRule>
  </conditionalFormatting>
  <conditionalFormatting sqref="P37:V42 Z37:Z42">
    <cfRule type="expression" dxfId="517" priority="433">
      <formula>MONTH(P37)&lt;&gt;$P$35</formula>
    </cfRule>
  </conditionalFormatting>
  <conditionalFormatting sqref="P47:V52 Z47:Z52">
    <cfRule type="expression" dxfId="516" priority="430">
      <formula>MONTH(P47)&lt;&gt;$P$45</formula>
    </cfRule>
  </conditionalFormatting>
  <conditionalFormatting sqref="AB17:AH22">
    <cfRule type="expression" dxfId="515" priority="438">
      <formula>MONTH(AB17)&lt;&gt;$AB$15</formula>
    </cfRule>
  </conditionalFormatting>
  <conditionalFormatting sqref="AB27:AH32">
    <cfRule type="expression" dxfId="514" priority="435">
      <formula>MONTH(AB27)&lt;&gt;$AB$25</formula>
    </cfRule>
  </conditionalFormatting>
  <conditionalFormatting sqref="AB37:AH42">
    <cfRule type="expression" dxfId="513" priority="432">
      <formula>MONTH(AB37)&lt;&gt;$AB$35</formula>
    </cfRule>
  </conditionalFormatting>
  <conditionalFormatting sqref="AB47:AH52">
    <cfRule type="expression" dxfId="512" priority="429">
      <formula>MONTH(AB47)&lt;&gt;$AB$45</formula>
    </cfRule>
  </conditionalFormatting>
  <conditionalFormatting sqref="P17:V22 AB17:AH22 D27:J32 P27:V32 AB27:AH32 D37:J42 P37:V42 AB37:AH42 D47:J52 P47:V52 AB47:AH52 D19:J22 E18:J18">
    <cfRule type="containsBlanks" dxfId="511" priority="406">
      <formula>LEN(TRIM(D17))=0</formula>
    </cfRule>
  </conditionalFormatting>
  <conditionalFormatting sqref="D18">
    <cfRule type="expression" dxfId="510" priority="405">
      <formula>MONTH(D18)&lt;&gt;$D$15</formula>
    </cfRule>
  </conditionalFormatting>
  <conditionalFormatting sqref="K47:K52">
    <cfRule type="expression" dxfId="508" priority="402">
      <formula>MONTH(K47)&lt;&gt;$D$15</formula>
    </cfRule>
  </conditionalFormatting>
  <conditionalFormatting sqref="W47:W52">
    <cfRule type="expression" dxfId="507" priority="401">
      <formula>MONTH(W47)&lt;&gt;$D$15</formula>
    </cfRule>
  </conditionalFormatting>
  <conditionalFormatting sqref="AI47:AI52">
    <cfRule type="expression" dxfId="506" priority="400">
      <formula>MONTH(AI47)&lt;&gt;$D$15</formula>
    </cfRule>
  </conditionalFormatting>
  <conditionalFormatting sqref="AI37:AI42">
    <cfRule type="expression" dxfId="505" priority="399">
      <formula>MONTH(AI37)&lt;&gt;$D$15</formula>
    </cfRule>
  </conditionalFormatting>
  <conditionalFormatting sqref="W37:W42">
    <cfRule type="expression" dxfId="504" priority="398">
      <formula>MONTH(W37)&lt;&gt;$D$15</formula>
    </cfRule>
  </conditionalFormatting>
  <conditionalFormatting sqref="K37:K42">
    <cfRule type="expression" dxfId="503" priority="397">
      <formula>MONTH(K37)&lt;&gt;$D$15</formula>
    </cfRule>
  </conditionalFormatting>
  <conditionalFormatting sqref="K27:K32">
    <cfRule type="expression" dxfId="502" priority="396">
      <formula>MONTH(K27)&lt;&gt;$D$15</formula>
    </cfRule>
  </conditionalFormatting>
  <conditionalFormatting sqref="W27:W32">
    <cfRule type="expression" dxfId="501" priority="395">
      <formula>MONTH(W27)&lt;&gt;$D$15</formula>
    </cfRule>
  </conditionalFormatting>
  <conditionalFormatting sqref="AI27:AI32">
    <cfRule type="expression" dxfId="500" priority="394">
      <formula>MONTH(AI27)&lt;&gt;$D$15</formula>
    </cfRule>
  </conditionalFormatting>
  <conditionalFormatting sqref="AI17:AI22">
    <cfRule type="expression" dxfId="499" priority="393">
      <formula>MONTH(AI17)&lt;&gt;$D$15</formula>
    </cfRule>
  </conditionalFormatting>
  <conditionalFormatting sqref="W17:W22">
    <cfRule type="expression" dxfId="498" priority="392">
      <formula>MONTH(W17)&lt;&gt;$D$15</formula>
    </cfRule>
  </conditionalFormatting>
  <conditionalFormatting sqref="K17:K22">
    <cfRule type="expression" dxfId="497" priority="391">
      <formula>MONTH(K17)&lt;&gt;$D$15</formula>
    </cfRule>
  </conditionalFormatting>
  <conditionalFormatting sqref="D18:D22 J18:J22 P17:P22 V17:V22 AB17:AB22 AH17:AH22 D27:D32 J27:J32 P27:P32 V27:V32 AB27:AB32 AH27:AH32 D37:D42 J37:J42 P37:P42 V37:V42 AB37:AB42 AH37:AH42 D47:D52 J47:J52 P47:P52 V47:V52 AB47:AB52 AH47:AH52">
    <cfRule type="expression" dxfId="495" priority="377">
      <formula>SUBTOTAL(102, $C$15:$AK$52)</formula>
    </cfRule>
  </conditionalFormatting>
  <conditionalFormatting sqref="E14 E34 Q14 AC14 E24 Q24 AC24 Q34 AC34 AC44 Q44 E44">
    <cfRule type="expression" dxfId="494" priority="363">
      <formula>E14="○"</formula>
    </cfRule>
  </conditionalFormatting>
  <conditionalFormatting sqref="D18:J22 P17:V22 AB17:AH22 D27:J32 P27:V32 AB27:AH32 D37:J42 P37:V42 AB37:AH42 D47:J52 P47:V52 AB47:AH52">
    <cfRule type="containsBlanks" dxfId="493" priority="367">
      <formula>LEN(TRIM(D17))=0</formula>
    </cfRule>
  </conditionalFormatting>
  <conditionalFormatting sqref="Z11">
    <cfRule type="expression" dxfId="492" priority="90">
      <formula>$Z$11&lt;ROUNDDOWN((8/28)*100,1)</formula>
    </cfRule>
  </conditionalFormatting>
  <conditionalFormatting sqref="D17:J17">
    <cfRule type="expression" dxfId="20" priority="12">
      <formula>MONTH(D17)&lt;&gt;$D$15</formula>
    </cfRule>
  </conditionalFormatting>
  <conditionalFormatting sqref="D17 J17">
    <cfRule type="expression" dxfId="19" priority="8">
      <formula>SUBTOTAL(102, $C$15:$AK$52)</formula>
    </cfRule>
  </conditionalFormatting>
  <conditionalFormatting sqref="D17:J17">
    <cfRule type="containsBlanks" dxfId="18" priority="1">
      <formula>LEN(TRIM(D17))=0</formula>
    </cfRule>
  </conditionalFormatting>
  <pageMargins left="0.25" right="0.25" top="0.75" bottom="0.75" header="0.3" footer="0.3"/>
  <pageSetup paperSize="9" scale="5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72" id="{850F2B26-C270-4B37-A422-252EA317B517}">
            <xm:f>VLOOKUP(C17,入力用３年!$B:$I,4,FALSE)&lt;&gt;""</xm:f>
            <x14:dxf>
              <fill>
                <patternFill>
                  <bgColor theme="8"/>
                </patternFill>
              </fill>
            </x14:dxf>
          </x14:cfRule>
          <x14:cfRule type="expression" priority="373" id="{65A8156A-7D25-4137-980F-54775EFF7525}">
            <xm:f>VLOOKUP(C17,入力用３年!$B:$I,5,FALSE)="休工"</xm:f>
            <x14:dxf>
              <fill>
                <patternFill>
                  <bgColor theme="0" tint="-0.24994659260841701"/>
                </patternFill>
              </fill>
            </x14:dxf>
          </x14:cfRule>
          <x14:cfRule type="expression" priority="376" id="{03E314A0-4ACC-45C4-B391-2B6D421AEF36}">
            <xm:f>COUNTIF(祝日!$B:$B,C17)=1</xm:f>
            <x14:dxf>
              <font>
                <b/>
                <i val="0"/>
                <color rgb="FF00B050"/>
              </font>
              <fill>
                <patternFill patternType="none">
                  <bgColor auto="1"/>
                </patternFill>
              </fill>
            </x14:dxf>
          </x14:cfRule>
          <xm:sqref>C45:J46 L44 C35:J36 L34 C25:J26 L24 N25:V26 X24 N35:V36 X34 N45:V46 X44 Z44:AE44 N44:S44 N34:S34 Z34:AE34 C34:G34 C44:G44 C24:G24 Z24:AE24 N24:S24 C23:AH23 C33:AH33 C43:AH43 C47:L52 C18:L22 N17:X22 Z17:AH22 C27:L32 N27:X32 Z25:AH32 C37:L42 N37:X42 Z35:AH42 N47:X52 Z45:AH52 AJ17:AJ22 AJ27:AJ32 AJ37:AJ42 AJ47:AJ52 C17 K17:L17</xm:sqref>
        </x14:conditionalFormatting>
        <x14:conditionalFormatting xmlns:xm="http://schemas.microsoft.com/office/excel/2006/main">
          <x14:cfRule type="expression" priority="368" id="{B7B9CD79-E51E-49A7-9F2F-C0DB667224D7}">
            <xm:f>D17&gt;基本情報!$E$9</xm:f>
            <x14:dxf>
              <fill>
                <patternFill>
                  <bgColor theme="8"/>
                </patternFill>
              </fill>
            </x14:dxf>
          </x14:cfRule>
          <x14:cfRule type="expression" priority="369" id="{754C1119-C3D2-4078-A367-93BDC61893EE}">
            <xm:f>D17&lt;基本情報!$C$9</xm:f>
            <x14:dxf>
              <fill>
                <patternFill>
                  <bgColor theme="8"/>
                </patternFill>
              </fill>
            </x14:dxf>
          </x14:cfRule>
          <xm:sqref>D18:J22 P17:V22 AB17:AH22 D27:J32 P27:V32 AB27:AH32 D37:J42 P37:V42 AB37:AH42 D47:J52 P47:V52 AB47:AH52</xm:sqref>
        </x14:conditionalFormatting>
        <x14:conditionalFormatting xmlns:xm="http://schemas.microsoft.com/office/excel/2006/main">
          <x14:cfRule type="expression" priority="370" id="{9CED7FC7-31AD-4F4D-A92D-12569078CFC9}">
            <xm:f>IF(VLOOKUP(C15,入力用３年!$B:$J,1,FALSE)=基本情報!$C$9,TRUE,FALSE)</xm:f>
            <x14:dxf>
              <font>
                <b/>
                <i/>
                <strike val="0"/>
              </font>
              <fill>
                <patternFill>
                  <bgColor rgb="FFFFC000"/>
                </patternFill>
              </fill>
              <border>
                <vertical/>
                <horizontal/>
              </border>
            </x14:dxf>
          </x14:cfRule>
          <x14:cfRule type="expression" priority="371" id="{27905A64-4984-4387-AE9C-01797C415FBB}">
            <xm:f>IF(VLOOKUP(C15,入力用３年!$B:$J,1,FALSE)=基本情報!$E$9,TRUE,FALSE)</xm:f>
            <x14:dxf>
              <font>
                <b/>
                <i/>
                <strike val="0"/>
              </font>
              <fill>
                <patternFill>
                  <bgColor rgb="FFFFC000"/>
                </patternFill>
              </fill>
              <border>
                <vertical/>
                <horizontal/>
              </border>
            </x14:dxf>
          </x14:cfRule>
          <x14:cfRule type="expression" priority="374" id="{4FF7E97D-C76B-458D-B105-62247DC0C713}">
            <xm:f>IF(VLOOKUP(C15,入力用３年!$B:$J,1,FALSE)=基本情報!$C$8,TRUE,FALSE)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75" id="{5AA6FF5A-AC5D-4889-84FD-38D954738B56}">
            <xm:f>IF(VLOOKUP(C15,入力用３年!$B:$J,1,FALSE)=基本情報!$E$8,TRUE,FALSE)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C15:J16 N15:V16 C45:J46 L44 C35:J36 L34 C25:J26 L24 N25:V26 X24 N35:V36 X34 N45:V46 X44 Z44:AE44 N44:S44 N34:S34 Z34:AE34 C34:G34 C44:G44 C24:G24 Z24:AE24 N24:S24 C23:AH23 C33:AH33 C43:AH43 C47:L52 C18:L22 N17:X22 Z15:AH22 C27:L32 N27:X32 Z25:AH32 C37:L42 N37:X42 Z35:AH42 N47:X52 Z45:AH52 C17 K17:L17</xm:sqref>
        </x14:conditionalFormatting>
        <x14:conditionalFormatting xmlns:xm="http://schemas.microsoft.com/office/excel/2006/main">
          <x14:cfRule type="expression" priority="359" id="{84F4B3C8-7A91-43DA-B9A3-1AD15EC94301}">
            <xm:f>IF(VLOOKUP(K16,入力用1年!$B:$J,1,FALSE)=基本情報!$E$9,TRUE,FALSE)</xm:f>
            <x14:dxf>
              <font>
                <b/>
                <i/>
                <strike val="0"/>
              </font>
              <fill>
                <patternFill>
                  <bgColor rgb="FFFFC000"/>
                </patternFill>
              </fill>
              <border>
                <vertical/>
                <horizontal/>
              </border>
            </x14:dxf>
          </x14:cfRule>
          <x14:cfRule type="expression" priority="360" id="{CE33E2E2-06B5-40C2-A4E0-FEF948054A1A}">
            <xm:f>IF(VLOOKUP(K16,入力用1年!$B:$J,1,FALSE)=基本情報!$C$9,TRUE,FALSE)</xm:f>
            <x14:dxf>
              <font>
                <b/>
                <i/>
                <strike val="0"/>
              </font>
              <fill>
                <patternFill>
                  <bgColor rgb="FFFFC000"/>
                </patternFill>
              </fill>
              <border>
                <vertical/>
                <horizontal/>
              </border>
            </x14:dxf>
          </x14:cfRule>
          <x14:cfRule type="expression" priority="361" id="{AF49EEDB-5C59-4446-9613-8E3CB341210E}">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62" id="{8EC1CFA8-AC6F-4205-9186-9B178030A244}">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355" id="{D00DF81A-07A9-4905-8EE4-B97FC89A7F42}">
            <xm:f>IF(VLOOKUP(W16,入力用1年!$B:$J,1,FALSE)=基本情報!$E$9,TRUE,FALSE)</xm:f>
            <x14:dxf>
              <font>
                <b/>
                <i/>
                <strike val="0"/>
              </font>
              <fill>
                <patternFill>
                  <bgColor rgb="FFFFC000"/>
                </patternFill>
              </fill>
              <border>
                <vertical/>
                <horizontal/>
              </border>
            </x14:dxf>
          </x14:cfRule>
          <x14:cfRule type="expression" priority="356" id="{302F5B1A-CFF4-476C-BB97-F0C57F65C0BA}">
            <xm:f>IF(VLOOKUP(W16,入力用1年!$B:$J,1,FALSE)=基本情報!$C$9,TRUE,FALSE)</xm:f>
            <x14:dxf>
              <font>
                <b/>
                <i/>
                <strike val="0"/>
              </font>
              <fill>
                <patternFill>
                  <bgColor rgb="FFFFC000"/>
                </patternFill>
              </fill>
              <border>
                <vertical/>
                <horizontal/>
              </border>
            </x14:dxf>
          </x14:cfRule>
          <x14:cfRule type="expression" priority="357" id="{5D58D411-5EF9-42A7-A49B-6C90A7E522D1}">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58" id="{4E0C3393-7D63-4BBD-A760-2A4AF288ED36}">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351" id="{822B200C-A2DA-46A9-81B8-B4CCFC3260AE}">
            <xm:f>IF(VLOOKUP(AI16,入力用1年!$B:$J,1,FALSE)=基本情報!$E$9,TRUE,FALSE)</xm:f>
            <x14:dxf>
              <font>
                <b/>
                <i/>
                <strike val="0"/>
              </font>
              <fill>
                <patternFill>
                  <bgColor rgb="FFFFC000"/>
                </patternFill>
              </fill>
              <border>
                <vertical/>
                <horizontal/>
              </border>
            </x14:dxf>
          </x14:cfRule>
          <x14:cfRule type="expression" priority="352" id="{4211510F-E029-4321-9FD2-388852226C9F}">
            <xm:f>IF(VLOOKUP(AI16,入力用1年!$B:$J,1,FALSE)=基本情報!$C$9,TRUE,FALSE)</xm:f>
            <x14:dxf>
              <font>
                <b/>
                <i/>
                <strike val="0"/>
              </font>
              <fill>
                <patternFill>
                  <bgColor rgb="FFFFC000"/>
                </patternFill>
              </fill>
              <border>
                <vertical/>
                <horizontal/>
              </border>
            </x14:dxf>
          </x14:cfRule>
          <x14:cfRule type="expression" priority="353" id="{A055CB5F-5639-496B-924C-98175A94D5B7}">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54" id="{45518F56-9866-4B96-BA6A-4BC0AFFEDAC8}">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AI16</xm:sqref>
        </x14:conditionalFormatting>
        <x14:conditionalFormatting xmlns:xm="http://schemas.microsoft.com/office/excel/2006/main">
          <x14:cfRule type="expression" priority="347" id="{FAD6F924-0943-407C-99E8-3389984069DF}">
            <xm:f>IF(VLOOKUP(AI26,入力用1年!$B:$J,1,FALSE)=基本情報!$E$9,TRUE,FALSE)</xm:f>
            <x14:dxf>
              <font>
                <b/>
                <i/>
                <strike val="0"/>
              </font>
              <fill>
                <patternFill>
                  <bgColor rgb="FFFFC000"/>
                </patternFill>
              </fill>
              <border>
                <vertical/>
                <horizontal/>
              </border>
            </x14:dxf>
          </x14:cfRule>
          <x14:cfRule type="expression" priority="348" id="{F78B3AD1-2F09-4165-AD39-96304A6A2E46}">
            <xm:f>IF(VLOOKUP(AI26,入力用1年!$B:$J,1,FALSE)=基本情報!$C$9,TRUE,FALSE)</xm:f>
            <x14:dxf>
              <font>
                <b/>
                <i/>
                <strike val="0"/>
              </font>
              <fill>
                <patternFill>
                  <bgColor rgb="FFFFC000"/>
                </patternFill>
              </fill>
              <border>
                <vertical/>
                <horizontal/>
              </border>
            </x14:dxf>
          </x14:cfRule>
          <x14:cfRule type="expression" priority="349" id="{9173F17A-787F-45F9-8F20-C6C6FA921366}">
            <xm:f>IF(VLOOKUP(AI26,入力用1年!$B:$J,1,FALSE)=基本情報!$C$8,TRUE,FALSE)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50" id="{D0503605-8391-415D-B33D-E37DA90CCF58}">
            <xm:f>IF(VLOOKUP(AI26,入力用1年!$B:$J,1,FALSE)=基本情報!$E$8,TRUE,FALSE)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xm:sqref>
        </x14:conditionalFormatting>
        <x14:conditionalFormatting xmlns:xm="http://schemas.microsoft.com/office/excel/2006/main">
          <x14:cfRule type="expression" priority="343" id="{DD431C41-BAD5-499B-8B98-E3AC3650C485}">
            <xm:f>IF(VLOOKUP(W26,入力用1年!$B:$J,1,FALSE)=基本情報!$E$9,TRUE,FALSE)</xm:f>
            <x14:dxf>
              <font>
                <b/>
                <i/>
                <strike val="0"/>
              </font>
              <fill>
                <patternFill>
                  <bgColor rgb="FFFFC000"/>
                </patternFill>
              </fill>
              <border>
                <vertical/>
                <horizontal/>
              </border>
            </x14:dxf>
          </x14:cfRule>
          <x14:cfRule type="expression" priority="344" id="{D169C106-4F03-43AF-8070-02EF37BFEBB2}">
            <xm:f>IF(VLOOKUP(W26,入力用1年!$B:$J,1,FALSE)=基本情報!$C$9,TRUE,FALSE)</xm:f>
            <x14:dxf>
              <font>
                <b/>
                <i/>
                <strike val="0"/>
              </font>
              <fill>
                <patternFill>
                  <bgColor rgb="FFFFC000"/>
                </patternFill>
              </fill>
              <border>
                <vertical/>
                <horizontal/>
              </border>
            </x14:dxf>
          </x14:cfRule>
          <x14:cfRule type="expression" priority="345" id="{D94F6A7D-A9E3-4D13-9BAB-784FF596DA25}">
            <xm:f>IF(VLOOKUP(W26,入力用1年!$B:$J,1,FALSE)=基本情報!$C$8,TRUE,FALSE)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46" id="{A848D78F-FE78-47D2-ADBD-2A4325E330EB}">
            <xm:f>IF(VLOOKUP(W26,入力用1年!$B:$J,1,FALSE)=基本情報!$E$8,TRUE,FALSE)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W26</xm:sqref>
        </x14:conditionalFormatting>
        <x14:conditionalFormatting xmlns:xm="http://schemas.microsoft.com/office/excel/2006/main">
          <x14:cfRule type="expression" priority="339" id="{D4275597-C473-4109-A4E9-9690FB6769BC}">
            <xm:f>IF(VLOOKUP(K26,入力用1年!$B:$J,1,FALSE)=基本情報!$E$9,TRUE,FALSE)</xm:f>
            <x14:dxf>
              <font>
                <b/>
                <i/>
                <strike val="0"/>
              </font>
              <fill>
                <patternFill>
                  <bgColor rgb="FFFFC000"/>
                </patternFill>
              </fill>
              <border>
                <vertical/>
                <horizontal/>
              </border>
            </x14:dxf>
          </x14:cfRule>
          <x14:cfRule type="expression" priority="340" id="{8F919751-472A-4F55-B429-0B345812226B}">
            <xm:f>IF(VLOOKUP(K26,入力用1年!$B:$J,1,FALSE)=基本情報!$C$9,TRUE,FALSE)</xm:f>
            <x14:dxf>
              <font>
                <b/>
                <i/>
                <strike val="0"/>
              </font>
              <fill>
                <patternFill>
                  <bgColor rgb="FFFFC000"/>
                </patternFill>
              </fill>
              <border>
                <vertical/>
                <horizontal/>
              </border>
            </x14:dxf>
          </x14:cfRule>
          <x14:cfRule type="expression" priority="341" id="{0CCDD85F-3861-434A-B77C-4F4F91D53BEE}">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42" id="{1665C6FF-D48C-4FAE-8614-73817DD2C1E5}">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xm:sqref>
        </x14:conditionalFormatting>
        <x14:conditionalFormatting xmlns:xm="http://schemas.microsoft.com/office/excel/2006/main">
          <x14:cfRule type="expression" priority="335" id="{B41EDD8F-3124-4C50-A8A4-61BE2751AAC2}">
            <xm:f>IF(VLOOKUP(K36,入力用1年!$B:$J,1,FALSE)=基本情報!$E$9,TRUE,FALSE)</xm:f>
            <x14:dxf>
              <font>
                <b/>
                <i/>
                <strike val="0"/>
              </font>
              <fill>
                <patternFill>
                  <bgColor rgb="FFFFC000"/>
                </patternFill>
              </fill>
              <border>
                <vertical/>
                <horizontal/>
              </border>
            </x14:dxf>
          </x14:cfRule>
          <x14:cfRule type="expression" priority="336" id="{532D7C06-06A8-4017-B4E8-E324F025FCFD}">
            <xm:f>IF(VLOOKUP(K36,入力用1年!$B:$J,1,FALSE)=基本情報!$C$9,TRUE,FALSE)</xm:f>
            <x14:dxf>
              <font>
                <b/>
                <i/>
                <strike val="0"/>
              </font>
              <fill>
                <patternFill>
                  <bgColor rgb="FFFFC000"/>
                </patternFill>
              </fill>
              <border>
                <vertical/>
                <horizontal/>
              </border>
            </x14:dxf>
          </x14:cfRule>
          <x14:cfRule type="expression" priority="337" id="{36AEADD5-3799-4DED-A4FD-63062EB57316}">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38" id="{771FD96A-ABA0-4AE0-B81F-20E89FFBA28F}">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331" id="{E8F926C5-C2EF-4F0C-8BC7-39FDE42354B7}">
            <xm:f>IF(VLOOKUP(W36,入力用1年!$B:$J,1,FALSE)=基本情報!$E$9,TRUE,FALSE)</xm:f>
            <x14:dxf>
              <font>
                <b/>
                <i/>
                <strike val="0"/>
              </font>
              <fill>
                <patternFill>
                  <bgColor rgb="FFFFC000"/>
                </patternFill>
              </fill>
              <border>
                <vertical/>
                <horizontal/>
              </border>
            </x14:dxf>
          </x14:cfRule>
          <x14:cfRule type="expression" priority="332" id="{B080A448-5F1A-4511-A3B3-7B6213B6FAE4}">
            <xm:f>IF(VLOOKUP(W36,入力用1年!$B:$J,1,FALSE)=基本情報!$C$9,TRUE,FALSE)</xm:f>
            <x14:dxf>
              <font>
                <b/>
                <i/>
                <strike val="0"/>
              </font>
              <fill>
                <patternFill>
                  <bgColor rgb="FFFFC000"/>
                </patternFill>
              </fill>
              <border>
                <vertical/>
                <horizontal/>
              </border>
            </x14:dxf>
          </x14:cfRule>
          <x14:cfRule type="expression" priority="333" id="{C3097208-C658-4B84-B9C2-DCBF7E85F155}">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34" id="{CF33C34A-47A4-4435-9942-858580294808}">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327" id="{52FB2BC5-DCF6-404C-8496-BBBD35C14B6B}">
            <xm:f>IF(VLOOKUP(AI36,入力用1年!$B:$J,1,FALSE)=基本情報!$E$9,TRUE,FALSE)</xm:f>
            <x14:dxf>
              <font>
                <b/>
                <i/>
                <strike val="0"/>
              </font>
              <fill>
                <patternFill>
                  <bgColor rgb="FFFFC000"/>
                </patternFill>
              </fill>
              <border>
                <vertical/>
                <horizontal/>
              </border>
            </x14:dxf>
          </x14:cfRule>
          <x14:cfRule type="expression" priority="328" id="{0C6B54CD-CA59-424F-B7EC-6762C0AB9F20}">
            <xm:f>IF(VLOOKUP(AI36,入力用1年!$B:$J,1,FALSE)=基本情報!$C$9,TRUE,FALSE)</xm:f>
            <x14:dxf>
              <font>
                <b/>
                <i/>
                <strike val="0"/>
              </font>
              <fill>
                <patternFill>
                  <bgColor rgb="FFFFC000"/>
                </patternFill>
              </fill>
              <border>
                <vertical/>
                <horizontal/>
              </border>
            </x14:dxf>
          </x14:cfRule>
          <x14:cfRule type="expression" priority="329" id="{FA180F26-9426-4702-B07E-C5FF5390F658}">
            <xm:f>IF(VLOOKUP(AI36,入力用1年!$B:$J,1,FALSE)=基本情報!$C$8,TRUE,FALSE)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30" id="{56A539D0-D235-41B3-AE20-93A4A80ED94B}">
            <xm:f>IF(VLOOKUP(AI36,入力用1年!$B:$J,1,FALSE)=基本情報!$E$8,TRUE,FALSE)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AI36</xm:sqref>
        </x14:conditionalFormatting>
        <x14:conditionalFormatting xmlns:xm="http://schemas.microsoft.com/office/excel/2006/main">
          <x14:cfRule type="expression" priority="323" id="{2CA7F9B9-91F3-4207-8716-5C484DF09292}">
            <xm:f>IF(VLOOKUP(AI46,入力用1年!$B:$J,1,FALSE)=基本情報!$E$9,TRUE,FALSE)</xm:f>
            <x14:dxf>
              <font>
                <b/>
                <i/>
                <strike val="0"/>
              </font>
              <fill>
                <patternFill>
                  <bgColor rgb="FFFFC000"/>
                </patternFill>
              </fill>
              <border>
                <vertical/>
                <horizontal/>
              </border>
            </x14:dxf>
          </x14:cfRule>
          <x14:cfRule type="expression" priority="324" id="{037B642E-764B-4AD9-A6C6-369E960D5EAE}">
            <xm:f>IF(VLOOKUP(AI46,入力用1年!$B:$J,1,FALSE)=基本情報!$C$9,TRUE,FALSE)</xm:f>
            <x14:dxf>
              <font>
                <b/>
                <i/>
                <strike val="0"/>
              </font>
              <fill>
                <patternFill>
                  <bgColor rgb="FFFFC000"/>
                </patternFill>
              </fill>
              <border>
                <vertical/>
                <horizontal/>
              </border>
            </x14:dxf>
          </x14:cfRule>
          <x14:cfRule type="expression" priority="325" id="{B589DFFB-B04D-4316-A89A-778EDE67598D}">
            <xm:f>IF(VLOOKUP(AI46,入力用1年!$B:$J,1,FALSE)=基本情報!$C$8,TRUE,FALSE)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26" id="{31263C03-02DC-4080-AF98-E7713AABBDE8}">
            <xm:f>IF(VLOOKUP(AI46,入力用1年!$B:$J,1,FALSE)=基本情報!$E$8,TRUE,FALSE)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AI46</xm:sqref>
        </x14:conditionalFormatting>
        <x14:conditionalFormatting xmlns:xm="http://schemas.microsoft.com/office/excel/2006/main">
          <x14:cfRule type="expression" priority="319" id="{46E9A33C-74D8-42A2-AD59-B0838F0FA013}">
            <xm:f>IF(VLOOKUP(W46,入力用1年!$B:$J,1,FALSE)=基本情報!$E$9,TRUE,FALSE)</xm:f>
            <x14:dxf>
              <font>
                <b/>
                <i/>
                <strike val="0"/>
              </font>
              <fill>
                <patternFill>
                  <bgColor rgb="FFFFC000"/>
                </patternFill>
              </fill>
              <border>
                <vertical/>
                <horizontal/>
              </border>
            </x14:dxf>
          </x14:cfRule>
          <x14:cfRule type="expression" priority="320" id="{06B2966E-D43B-49DA-A532-13C084C2C861}">
            <xm:f>IF(VLOOKUP(W46,入力用1年!$B:$J,1,FALSE)=基本情報!$C$9,TRUE,FALSE)</xm:f>
            <x14:dxf>
              <font>
                <b/>
                <i/>
                <strike val="0"/>
              </font>
              <fill>
                <patternFill>
                  <bgColor rgb="FFFFC000"/>
                </patternFill>
              </fill>
              <border>
                <vertical/>
                <horizontal/>
              </border>
            </x14:dxf>
          </x14:cfRule>
          <x14:cfRule type="expression" priority="321" id="{A221AC49-DA0B-4536-9793-F9B4271520E0}">
            <xm:f>IF(VLOOKUP(W46,入力用1年!$B:$J,1,FALSE)=基本情報!$C$8,TRUE,FALSE)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22" id="{7B818C91-24BB-4DE6-8B0B-5BCE81C291FC}">
            <xm:f>IF(VLOOKUP(W46,入力用1年!$B:$J,1,FALSE)=基本情報!$E$8,TRUE,FALSE)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xm:sqref>
        </x14:conditionalFormatting>
        <x14:conditionalFormatting xmlns:xm="http://schemas.microsoft.com/office/excel/2006/main">
          <x14:cfRule type="expression" priority="315" id="{DD30E626-E441-4CBA-ACE6-1F370F6F5608}">
            <xm:f>IF(VLOOKUP(K46,入力用1年!$B:$J,1,FALSE)=基本情報!$E$9,TRUE,FALSE)</xm:f>
            <x14:dxf>
              <font>
                <b/>
                <i/>
                <strike val="0"/>
              </font>
              <fill>
                <patternFill>
                  <bgColor rgb="FFFFC000"/>
                </patternFill>
              </fill>
              <border>
                <vertical/>
                <horizontal/>
              </border>
            </x14:dxf>
          </x14:cfRule>
          <x14:cfRule type="expression" priority="316" id="{B898E9A3-BD37-439F-A3E9-4828BE9977FF}">
            <xm:f>IF(VLOOKUP(K46,入力用1年!$B:$J,1,FALSE)=基本情報!$C$9,TRUE,FALSE)</xm:f>
            <x14:dxf>
              <font>
                <b/>
                <i/>
                <strike val="0"/>
              </font>
              <fill>
                <patternFill>
                  <bgColor rgb="FFFFC000"/>
                </patternFill>
              </fill>
              <border>
                <vertical/>
                <horizontal/>
              </border>
            </x14:dxf>
          </x14:cfRule>
          <x14:cfRule type="expression" priority="317" id="{0FA51F76-B201-499C-A7E4-D5FD69E7CD53}">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18" id="{7786CA6D-5DA8-4479-85CD-69AEE421AE99}">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83" id="{4E0A34C2-FB59-4DA6-B60B-D7FCD87AA193}">
            <xm:f>IF(VLOOKUP(AJ17,入力用３年!$B:$J,1,FALSE)=基本情報!$C$9,TRUE,FALSE)</xm:f>
            <x14:dxf>
              <font>
                <b/>
                <i/>
                <strike val="0"/>
              </font>
              <fill>
                <patternFill>
                  <bgColor rgb="FFFFC000"/>
                </patternFill>
              </fill>
              <border>
                <vertical/>
                <horizontal/>
              </border>
            </x14:dxf>
          </x14:cfRule>
          <x14:cfRule type="expression" priority="84" id="{008EBABE-BF24-4F0D-B1A5-1D964A008535}">
            <xm:f>IF(VLOOKUP(AJ17,入力用３年!$B:$J,1,FALSE)=基本情報!$E$9,TRUE,FALSE)</xm:f>
            <x14:dxf>
              <font>
                <b/>
                <i/>
                <strike val="0"/>
              </font>
              <fill>
                <patternFill>
                  <bgColor rgb="FFFFC000"/>
                </patternFill>
              </fill>
              <border>
                <vertical/>
                <horizontal/>
              </border>
            </x14:dxf>
          </x14:cfRule>
          <x14:cfRule type="expression" priority="87" id="{2EA72105-689F-493D-BE01-E8895AB7F7FA}">
            <xm:f>IF(VLOOKUP(AJ17,入力用３年!$B:$J,1,FALSE)=基本情報!$C$8,TRUE,FALSE)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88" id="{B96CFEDA-9081-4BCF-ACF2-6902AD008D81}">
            <xm:f>IF(VLOOKUP(AJ17,入力用３年!$B:$J,1,FALSE)=基本情報!$E$8,TRUE,FALSE)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AJ17:AJ22</xm:sqref>
        </x14:conditionalFormatting>
        <x14:conditionalFormatting xmlns:xm="http://schemas.microsoft.com/office/excel/2006/main">
          <x14:cfRule type="expression" priority="76" id="{CDD591D0-D80C-4F43-9B34-B0283964B99C}">
            <xm:f>IF(VLOOKUP(AJ27,入力用３年!$B:$J,1,FALSE)=基本情報!$C$9,TRUE,FALSE)</xm:f>
            <x14:dxf>
              <font>
                <b/>
                <i/>
                <strike val="0"/>
              </font>
              <fill>
                <patternFill>
                  <bgColor rgb="FFFFC000"/>
                </patternFill>
              </fill>
              <border>
                <vertical/>
                <horizontal/>
              </border>
            </x14:dxf>
          </x14:cfRule>
          <x14:cfRule type="expression" priority="77" id="{0DBF8CB0-2816-462A-B265-969086346A9D}">
            <xm:f>IF(VLOOKUP(AJ27,入力用３年!$B:$J,1,FALSE)=基本情報!$E$9,TRUE,FALSE)</xm:f>
            <x14:dxf>
              <font>
                <b/>
                <i/>
                <strike val="0"/>
              </font>
              <fill>
                <patternFill>
                  <bgColor rgb="FFFFC000"/>
                </patternFill>
              </fill>
              <border>
                <vertical/>
                <horizontal/>
              </border>
            </x14:dxf>
          </x14:cfRule>
          <x14:cfRule type="expression" priority="80" id="{4D4D0752-7EA7-46C1-95C2-A1FC8938DDEE}">
            <xm:f>IF(VLOOKUP(AJ27,入力用３年!$B:$J,1,FALSE)=基本情報!$C$8,TRUE,FALSE)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81" id="{98EE67E0-6C0F-4B8F-B13F-9317B9EEF66B}">
            <xm:f>IF(VLOOKUP(AJ27,入力用３年!$B:$J,1,FALSE)=基本情報!$E$8,TRUE,FALSE)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AJ27:AJ32</xm:sqref>
        </x14:conditionalFormatting>
        <x14:conditionalFormatting xmlns:xm="http://schemas.microsoft.com/office/excel/2006/main">
          <x14:cfRule type="expression" priority="69" id="{84AE88F2-E4FF-418A-BA05-BBF0A9011856}">
            <xm:f>IF(VLOOKUP(AJ37,入力用３年!$B:$J,1,FALSE)=基本情報!$C$9,TRUE,FALSE)</xm:f>
            <x14:dxf>
              <font>
                <b/>
                <i/>
                <strike val="0"/>
              </font>
              <fill>
                <patternFill>
                  <bgColor rgb="FFFFC000"/>
                </patternFill>
              </fill>
              <border>
                <vertical/>
                <horizontal/>
              </border>
            </x14:dxf>
          </x14:cfRule>
          <x14:cfRule type="expression" priority="70" id="{885E4B70-D58B-4F80-8092-1C280170042F}">
            <xm:f>IF(VLOOKUP(AJ37,入力用３年!$B:$J,1,FALSE)=基本情報!$E$9,TRUE,FALSE)</xm:f>
            <x14:dxf>
              <font>
                <b/>
                <i/>
                <strike val="0"/>
              </font>
              <fill>
                <patternFill>
                  <bgColor rgb="FFFFC000"/>
                </patternFill>
              </fill>
              <border>
                <vertical/>
                <horizontal/>
              </border>
            </x14:dxf>
          </x14:cfRule>
          <x14:cfRule type="expression" priority="73" id="{4B083608-500F-4340-A2AE-6EB9E87914A6}">
            <xm:f>IF(VLOOKUP(AJ37,入力用３年!$B:$J,1,FALSE)=基本情報!$C$8,TRUE,FALSE)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74" id="{27BFECE3-FEAA-4B27-A248-6E4EC1E2EAD2}">
            <xm:f>IF(VLOOKUP(AJ37,入力用３年!$B:$J,1,FALSE)=基本情報!$E$8,TRUE,FALSE)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AJ37:AJ42</xm:sqref>
        </x14:conditionalFormatting>
        <x14:conditionalFormatting xmlns:xm="http://schemas.microsoft.com/office/excel/2006/main">
          <x14:cfRule type="expression" priority="62" id="{7225E44A-27EC-46DD-9203-71A273D9D941}">
            <xm:f>IF(VLOOKUP(AJ47,入力用３年!$B:$J,1,FALSE)=基本情報!$C$9,TRUE,FALSE)</xm:f>
            <x14:dxf>
              <font>
                <b/>
                <i/>
                <strike val="0"/>
              </font>
              <fill>
                <patternFill>
                  <bgColor rgb="FFFFC000"/>
                </patternFill>
              </fill>
              <border>
                <vertical/>
                <horizontal/>
              </border>
            </x14:dxf>
          </x14:cfRule>
          <x14:cfRule type="expression" priority="63" id="{D039BDBB-E325-4F71-900E-0A5D956E989B}">
            <xm:f>IF(VLOOKUP(AJ47,入力用３年!$B:$J,1,FALSE)=基本情報!$E$9,TRUE,FALSE)</xm:f>
            <x14:dxf>
              <font>
                <b/>
                <i/>
                <strike val="0"/>
              </font>
              <fill>
                <patternFill>
                  <bgColor rgb="FFFFC000"/>
                </patternFill>
              </fill>
              <border>
                <vertical/>
                <horizontal/>
              </border>
            </x14:dxf>
          </x14:cfRule>
          <x14:cfRule type="expression" priority="66" id="{10107318-65A5-40C4-ADAD-76B7048DB689}">
            <xm:f>IF(VLOOKUP(AJ47,入力用３年!$B:$J,1,FALSE)=基本情報!$C$8,TRUE,FALSE)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67" id="{6E4F8AD1-A018-4F00-88CD-304AFE2D9F01}">
            <xm:f>IF(VLOOKUP(AJ47,入力用３年!$B:$J,1,FALSE)=基本情報!$E$8,TRUE,FALSE)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AJ47:AJ52</xm:sqref>
        </x14:conditionalFormatting>
        <x14:conditionalFormatting xmlns:xm="http://schemas.microsoft.com/office/excel/2006/main">
          <x14:cfRule type="expression" priority="59" id="{A4631100-22E1-4021-AD02-242866DF1BE2}">
            <xm:f>VLOOKUP(M17,入力用1年!$B:$I,4,FALSE)&lt;&gt;""</xm:f>
            <x14:dxf>
              <fill>
                <patternFill>
                  <bgColor theme="8"/>
                </patternFill>
              </fill>
            </x14:dxf>
          </x14:cfRule>
          <x14:cfRule type="expression" priority="60" id="{52D4E601-0E9F-4598-B5EF-120A2593DC7E}">
            <xm:f>VLOOKUP(M17,入力用1年!$B:$I,5,FALSE)="休工"</xm:f>
            <x14:dxf>
              <fill>
                <patternFill>
                  <bgColor theme="0" tint="-0.24994659260841701"/>
                </patternFill>
              </fill>
            </x14:dxf>
          </x14:cfRule>
          <x14:cfRule type="expression" priority="61" id="{8C1FD7F7-74EA-4E6C-9C00-255BB728713D}">
            <xm:f>COUNTIF(祝日!$B:$B,M17)=1</xm:f>
            <x14:dxf>
              <font>
                <b/>
                <i val="0"/>
                <color rgb="FF00B050"/>
              </font>
              <fill>
                <patternFill patternType="none">
                  <bgColor auto="1"/>
                </patternFill>
              </fill>
            </x14:dxf>
          </x14:cfRule>
          <xm:sqref>M17:M22 Y17:Y22 AK17:AK22 M27:M32 Y27:Y32 AK27:AK32 M37:M42 Y37:Y42 AK37:AK42 M47:M52 Y47:Y52 AK47:AK52</xm:sqref>
        </x14:conditionalFormatting>
        <x14:conditionalFormatting xmlns:xm="http://schemas.microsoft.com/office/excel/2006/main">
          <x14:cfRule type="cellIs" priority="2" operator="greaterThan" id="{FBC9C0B3-63EE-42E0-9C9B-DF7ABAEF5571}">
            <xm:f>基本情報!$E$13</xm:f>
            <x14:dxf>
              <font>
                <color auto="1"/>
              </font>
              <fill>
                <patternFill>
                  <bgColor theme="8"/>
                </patternFill>
              </fill>
            </x14:dxf>
          </x14:cfRule>
          <x14:cfRule type="expression" priority="3" id="{E3FB5D2F-D622-4CBC-800C-196815A14662}">
            <xm:f>D17&lt;基本情報!$C$13</xm:f>
            <x14:dxf>
              <fill>
                <patternFill>
                  <bgColor theme="8"/>
                </patternFill>
              </fill>
            </x14:dxf>
          </x14:cfRule>
          <x14:cfRule type="expression" priority="4" id="{754B5E48-F117-45D9-A496-D2A03B1309AD}">
            <xm:f>IF(VLOOKUP(D17,入力用３年!$B:$J,1,FALSE)=基本情報!$C$13,TRUE,FALSE)</xm:f>
            <x14:dxf>
              <font>
                <b/>
                <i/>
                <strike val="0"/>
              </font>
              <fill>
                <patternFill>
                  <bgColor rgb="FFFFC000"/>
                </patternFill>
              </fill>
              <border>
                <vertical/>
                <horizontal/>
              </border>
            </x14:dxf>
          </x14:cfRule>
          <x14:cfRule type="expression" priority="5" id="{11117389-DA03-4DA5-BC47-AA66918557A2}">
            <xm:f>IF(VLOOKUP(D17,入力用３年!$B:$J,1,FALSE)=基本情報!$E$13,TRUE,FALSE)</xm:f>
            <x14:dxf>
              <font>
                <b/>
                <i/>
                <strike val="0"/>
              </font>
              <fill>
                <patternFill>
                  <bgColor rgb="FFFFC000"/>
                </patternFill>
              </fill>
              <border>
                <vertical/>
                <horizontal/>
              </border>
            </x14:dxf>
          </x14:cfRule>
          <x14:cfRule type="expression" priority="9" id="{48AE1453-FA0D-41F5-ADF4-53D967C2AEF9}">
            <xm:f>COUNTIF(祝日!$B:$B,D17)=1</xm:f>
            <x14:dxf>
              <font>
                <b/>
                <i val="0"/>
                <color rgb="FF00B050"/>
              </font>
              <fill>
                <patternFill patternType="none">
                  <bgColor auto="1"/>
                </patternFill>
              </fill>
            </x14:dxf>
          </x14:cfRule>
          <xm:sqref>D17:J17</xm:sqref>
        </x14:conditionalFormatting>
        <x14:conditionalFormatting xmlns:xm="http://schemas.microsoft.com/office/excel/2006/main">
          <x14:cfRule type="expression" priority="6" id="{24E827AD-FF6E-47F9-9E1C-94E8FA98DFBA}">
            <xm:f>VLOOKUP(D17,入力用３年!$B:$I,6,FALSE)&lt;&gt;""</xm:f>
            <x14:dxf>
              <fill>
                <patternFill>
                  <bgColor theme="8"/>
                </patternFill>
              </fill>
            </x14:dxf>
          </x14:cfRule>
          <x14:cfRule type="expression" priority="7" id="{AC9534EA-D01B-4034-AE83-5C3D8E1A94C6}">
            <xm:f>VLOOKUP(D17,入力用３年!$B:$I,7,FALSE)="休工"</xm:f>
            <x14:dxf>
              <fill>
                <patternFill>
                  <bgColor theme="2" tint="-9.9948118533890809E-2"/>
                </patternFill>
              </fill>
            </x14:dxf>
          </x14:cfRule>
          <x14:cfRule type="expression" priority="10" id="{9F3B4F4D-22D0-4F32-9C79-6386C6D7FFC6}">
            <xm:f>IF(VLOOKUP(D17,入力用３年!$B:$J,1,FALSE)=基本情報!$C$12,TRUE,FALSE)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1" id="{7C242A8B-1EF3-47CE-B368-59B2DFFDFBB6}">
            <xm:f>IF(VLOOKUP(D17,入力用３年!$B:$J,1,FALSE)=基本情報!$E$12,TRUE,FALSE)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D17:J17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pageSetUpPr fitToPage="1"/>
  </sheetPr>
  <dimension ref="A2:AR59"/>
  <sheetViews>
    <sheetView view="pageBreakPreview" topLeftCell="A9" zoomScale="85" zoomScaleNormal="70" zoomScaleSheetLayoutView="85" workbookViewId="0">
      <selection activeCell="M17" sqref="M17"/>
    </sheetView>
  </sheetViews>
  <sheetFormatPr defaultColWidth="9" defaultRowHeight="13.5" x14ac:dyDescent="0.4"/>
  <cols>
    <col min="1" max="1" width="9.25" style="49" bestFit="1" customWidth="1"/>
    <col min="2" max="2" width="9.125" style="203" customWidth="1"/>
    <col min="3" max="3" width="5.375" style="203" customWidth="1"/>
    <col min="4" max="10" width="3.25" style="203" customWidth="1"/>
    <col min="11" max="11" width="5.125" style="203" bestFit="1" customWidth="1"/>
    <col min="12" max="12" width="5.625" style="203" bestFit="1" customWidth="1"/>
    <col min="13" max="13" width="6.25" style="203" customWidth="1"/>
    <col min="14" max="14" width="2.375" style="203" customWidth="1"/>
    <col min="15" max="15" width="5.625" style="203" customWidth="1"/>
    <col min="16" max="22" width="3.25" style="203" customWidth="1"/>
    <col min="23" max="23" width="6.25" style="203" bestFit="1" customWidth="1"/>
    <col min="24" max="24" width="6.375" style="203" bestFit="1" customWidth="1"/>
    <col min="25" max="25" width="6.5" style="203" customWidth="1"/>
    <col min="26" max="26" width="3" style="203" customWidth="1"/>
    <col min="27" max="27" width="5.625" style="203" customWidth="1"/>
    <col min="28" max="34" width="3.25" style="203" customWidth="1"/>
    <col min="35" max="35" width="4.5" style="49" customWidth="1"/>
    <col min="36" max="36" width="6.375" style="49" bestFit="1" customWidth="1"/>
    <col min="37" max="37" width="5.625" style="49" customWidth="1"/>
    <col min="38" max="38" width="1.75" style="203" customWidth="1"/>
    <col min="39" max="39" width="9.375" style="49" hidden="1" customWidth="1"/>
    <col min="40" max="43" width="0" style="49" hidden="1" customWidth="1"/>
    <col min="44" max="16384" width="9" style="49"/>
  </cols>
  <sheetData>
    <row r="2" spans="1:44" ht="19.5" x14ac:dyDescent="0.4">
      <c r="B2" s="204" t="s">
        <v>39</v>
      </c>
      <c r="C2" s="204">
        <f>基本情報!C2</f>
        <v>0</v>
      </c>
      <c r="E2" s="204"/>
      <c r="F2" s="204"/>
      <c r="G2" s="204"/>
      <c r="H2" s="204"/>
      <c r="I2" s="204"/>
      <c r="K2" s="205"/>
      <c r="AI2" s="203"/>
      <c r="AJ2" s="203"/>
      <c r="AK2" s="203"/>
      <c r="AM2" s="203"/>
      <c r="AN2" s="203"/>
      <c r="AO2" s="203"/>
      <c r="AP2" s="203"/>
      <c r="AQ2" s="203"/>
      <c r="AR2" s="203"/>
    </row>
    <row r="3" spans="1:44" ht="19.5" x14ac:dyDescent="0.4">
      <c r="B3" s="206" t="s">
        <v>42</v>
      </c>
      <c r="C3" s="207">
        <f>基本情報!C4</f>
        <v>0</v>
      </c>
      <c r="D3" s="206"/>
      <c r="E3" s="206"/>
      <c r="F3" s="206"/>
      <c r="G3" s="206"/>
      <c r="H3" s="206"/>
      <c r="I3" s="206"/>
      <c r="K3" s="205"/>
      <c r="AF3" s="289" t="s">
        <v>12</v>
      </c>
      <c r="AG3" s="289"/>
      <c r="AH3" s="289"/>
      <c r="AI3" s="286" t="s">
        <v>52</v>
      </c>
      <c r="AJ3" s="286"/>
      <c r="AK3" s="286"/>
    </row>
    <row r="4" spans="1:44" ht="18.75" customHeight="1" thickBot="1" x14ac:dyDescent="0.45">
      <c r="B4" s="206" t="s">
        <v>43</v>
      </c>
      <c r="C4" s="207">
        <f>基本情報!C5</f>
        <v>0</v>
      </c>
      <c r="D4" s="207"/>
      <c r="E4" s="206"/>
      <c r="F4" s="206"/>
      <c r="G4" s="206"/>
      <c r="H4" s="206"/>
      <c r="I4" s="206"/>
      <c r="K4" s="205"/>
      <c r="AH4" s="131"/>
      <c r="AI4" s="285" t="s">
        <v>17</v>
      </c>
      <c r="AJ4" s="285"/>
      <c r="AK4" s="285"/>
    </row>
    <row r="5" spans="1:44" ht="18.75" customHeight="1" thickTop="1" thickBot="1" x14ac:dyDescent="0.45">
      <c r="B5" s="208" t="s">
        <v>46</v>
      </c>
      <c r="C5" s="208"/>
      <c r="D5" s="300">
        <f>基本情報!C12</f>
        <v>45753</v>
      </c>
      <c r="E5" s="300"/>
      <c r="F5" s="300"/>
      <c r="G5" s="300"/>
      <c r="H5" s="209" t="s">
        <v>38</v>
      </c>
      <c r="I5" s="301">
        <f>基本情報!E12</f>
        <v>45889</v>
      </c>
      <c r="J5" s="301"/>
      <c r="K5" s="301"/>
      <c r="L5" s="301"/>
      <c r="AH5" s="210"/>
      <c r="AI5" s="282" t="s">
        <v>1</v>
      </c>
      <c r="AJ5" s="283"/>
      <c r="AK5" s="284"/>
    </row>
    <row r="6" spans="1:44" s="53" customFormat="1" ht="29.25" customHeight="1" thickTop="1" x14ac:dyDescent="0.15">
      <c r="B6" s="299" t="str">
        <f>B13</f>
        <v>2025年度</v>
      </c>
      <c r="C6" s="299"/>
      <c r="D6" s="211" t="s">
        <v>59</v>
      </c>
      <c r="E6" s="212"/>
      <c r="F6" s="212"/>
      <c r="G6" s="212"/>
      <c r="H6" s="151"/>
      <c r="I6" s="213"/>
      <c r="J6" s="213"/>
      <c r="K6" s="213"/>
      <c r="L6" s="213"/>
      <c r="M6" s="203"/>
      <c r="N6" s="203"/>
      <c r="O6" s="203"/>
      <c r="P6" s="203"/>
      <c r="Q6" s="203"/>
      <c r="R6" s="203"/>
      <c r="S6" s="203"/>
      <c r="T6" s="203"/>
      <c r="U6" s="203"/>
      <c r="V6" s="203"/>
      <c r="W6" s="203"/>
      <c r="X6" s="131"/>
      <c r="Y6" s="131"/>
      <c r="Z6" s="131"/>
      <c r="AA6" s="131"/>
      <c r="AB6" s="131"/>
      <c r="AC6" s="131"/>
      <c r="AD6" s="203"/>
      <c r="AE6" s="203"/>
      <c r="AF6" s="203"/>
      <c r="AG6" s="203"/>
      <c r="AH6" s="131"/>
      <c r="AI6" s="280" t="s">
        <v>18</v>
      </c>
      <c r="AJ6" s="280"/>
      <c r="AK6" s="280"/>
      <c r="AL6" s="131"/>
    </row>
    <row r="7" spans="1:44" s="131" customFormat="1" ht="18.75" customHeight="1" x14ac:dyDescent="0.4">
      <c r="AC7" s="302"/>
      <c r="AD7" s="302"/>
      <c r="AH7" s="214"/>
      <c r="AI7" s="281" t="s">
        <v>50</v>
      </c>
      <c r="AJ7" s="281"/>
      <c r="AK7" s="281"/>
    </row>
    <row r="8" spans="1:44" s="131" customFormat="1" ht="18.75" customHeight="1" x14ac:dyDescent="0.4">
      <c r="B8" s="152"/>
      <c r="C8" s="261" t="s">
        <v>97</v>
      </c>
      <c r="D8" s="262"/>
      <c r="E8" s="262"/>
      <c r="F8" s="262"/>
      <c r="G8" s="263"/>
      <c r="I8" s="215" t="s">
        <v>58</v>
      </c>
      <c r="J8" s="216"/>
      <c r="K8" s="217"/>
      <c r="L8" s="218"/>
      <c r="N8" s="219" t="s">
        <v>45</v>
      </c>
      <c r="O8" s="220"/>
      <c r="P8" s="221"/>
      <c r="Q8" s="220">
        <f>I5-D5+1</f>
        <v>137</v>
      </c>
      <c r="R8" s="220"/>
      <c r="S8" s="222" t="s">
        <v>5</v>
      </c>
      <c r="U8" s="215" t="s">
        <v>49</v>
      </c>
      <c r="V8" s="223"/>
      <c r="W8" s="223"/>
      <c r="X8" s="218"/>
      <c r="Z8" s="261" t="s">
        <v>47</v>
      </c>
      <c r="AA8" s="262"/>
      <c r="AB8" s="262"/>
      <c r="AC8" s="262"/>
      <c r="AD8" s="263"/>
      <c r="AE8" s="214"/>
      <c r="AF8" s="214"/>
      <c r="AG8" s="214"/>
      <c r="AH8" s="214"/>
      <c r="AI8" s="279" t="s">
        <v>86</v>
      </c>
      <c r="AJ8" s="279"/>
      <c r="AK8" s="279"/>
    </row>
    <row r="9" spans="1:44" s="131" customFormat="1" ht="18.75" customHeight="1" x14ac:dyDescent="0.4">
      <c r="B9" s="224" t="s">
        <v>56</v>
      </c>
      <c r="C9" s="261" t="s">
        <v>25</v>
      </c>
      <c r="D9" s="262"/>
      <c r="E9" s="262"/>
      <c r="F9" s="263"/>
      <c r="G9" s="68" t="str">
        <f>IF(W9=W10,"○","-")</f>
        <v>○</v>
      </c>
      <c r="I9" s="267" t="s">
        <v>57</v>
      </c>
      <c r="J9" s="268"/>
      <c r="K9" s="269"/>
      <c r="L9" s="195" t="str">
        <f>IF(L10="-","○","-")</f>
        <v>○</v>
      </c>
      <c r="N9" s="225" t="s">
        <v>30</v>
      </c>
      <c r="O9" s="214"/>
      <c r="P9" s="226"/>
      <c r="Q9" s="214">
        <f>COUNTIF(入力用1年!K:K,"○")-(COUNTA(入力用1年!G:G)-3)</f>
        <v>133</v>
      </c>
      <c r="R9" s="214"/>
      <c r="S9" s="227" t="s">
        <v>5</v>
      </c>
      <c r="U9" s="225" t="s">
        <v>20</v>
      </c>
      <c r="V9" s="148"/>
      <c r="W9" s="151">
        <f>W10+W11</f>
        <v>5</v>
      </c>
      <c r="X9" s="227" t="s">
        <v>21</v>
      </c>
      <c r="Z9" s="215" t="s">
        <v>53</v>
      </c>
      <c r="AA9" s="223"/>
      <c r="AB9" s="223">
        <f>L14+X14+AJ14+L24+X24+AJ24+L34+X34+AJ34+L44+X44+AJ44</f>
        <v>43</v>
      </c>
      <c r="AC9" s="223"/>
      <c r="AD9" s="228" t="s">
        <v>5</v>
      </c>
      <c r="AE9" s="214"/>
      <c r="AF9" s="214"/>
      <c r="AG9" s="151"/>
      <c r="AH9" s="152"/>
    </row>
    <row r="10" spans="1:44" s="131" customFormat="1" ht="18.75" customHeight="1" x14ac:dyDescent="0.4">
      <c r="B10" s="214"/>
      <c r="C10" s="261" t="s">
        <v>26</v>
      </c>
      <c r="D10" s="262"/>
      <c r="E10" s="262"/>
      <c r="F10" s="263"/>
      <c r="G10" s="229" t="str">
        <f>IF(AND(G9="-",Z11&gt;=ROUNDDOWN((8/28)*100,1)),"○","-")</f>
        <v>-</v>
      </c>
      <c r="I10" s="261" t="s">
        <v>27</v>
      </c>
      <c r="J10" s="262"/>
      <c r="K10" s="263"/>
      <c r="L10" s="75" t="str">
        <f>IF(SUM(AO17:AQ20)&gt;0,"○","-")</f>
        <v>-</v>
      </c>
      <c r="N10" s="225" t="s">
        <v>61</v>
      </c>
      <c r="O10" s="214"/>
      <c r="P10" s="226"/>
      <c r="Q10" s="214">
        <f>COUNTIF(入力用1年!K:K,"-")</f>
        <v>4</v>
      </c>
      <c r="R10" s="214"/>
      <c r="S10" s="227" t="s">
        <v>5</v>
      </c>
      <c r="U10" s="225" t="s">
        <v>22</v>
      </c>
      <c r="V10" s="148"/>
      <c r="W10" s="151">
        <f>COUNTIF(D13:AK51,"OK")</f>
        <v>5</v>
      </c>
      <c r="X10" s="227" t="s">
        <v>21</v>
      </c>
      <c r="Z10" s="261" t="s">
        <v>48</v>
      </c>
      <c r="AA10" s="262"/>
      <c r="AB10" s="262"/>
      <c r="AC10" s="262"/>
      <c r="AD10" s="263"/>
      <c r="AE10" s="214"/>
      <c r="AF10" s="214"/>
      <c r="AG10" s="151"/>
      <c r="AH10" s="152"/>
    </row>
    <row r="11" spans="1:44" s="131" customFormat="1" ht="18.75" customHeight="1" x14ac:dyDescent="0.4">
      <c r="B11" s="152"/>
      <c r="C11" s="261" t="s">
        <v>27</v>
      </c>
      <c r="D11" s="262"/>
      <c r="E11" s="262"/>
      <c r="F11" s="263"/>
      <c r="G11" s="68" t="str">
        <f>IF(AND(G9="-",G10="-"),"○","-")</f>
        <v>-</v>
      </c>
      <c r="N11" s="230" t="s">
        <v>62</v>
      </c>
      <c r="O11" s="231"/>
      <c r="P11" s="232"/>
      <c r="Q11" s="231">
        <f>COUNTA(入力用1年!G:G)-3</f>
        <v>0</v>
      </c>
      <c r="R11" s="231"/>
      <c r="S11" s="233" t="s">
        <v>5</v>
      </c>
      <c r="U11" s="230" t="s">
        <v>23</v>
      </c>
      <c r="V11" s="231"/>
      <c r="W11" s="231">
        <f>COUNTIF(D13:AK51,"NG")</f>
        <v>0</v>
      </c>
      <c r="X11" s="233" t="s">
        <v>21</v>
      </c>
      <c r="Z11" s="261">
        <f>ROUNDDOWN(AB9/Q9*100,1)</f>
        <v>32.299999999999997</v>
      </c>
      <c r="AA11" s="262"/>
      <c r="AB11" s="262"/>
      <c r="AC11" s="223" t="s">
        <v>11</v>
      </c>
      <c r="AD11" s="218"/>
      <c r="AF11" s="214"/>
      <c r="AG11" s="214"/>
      <c r="AH11" s="152"/>
    </row>
    <row r="12" spans="1:44" s="131" customFormat="1" ht="18.75" customHeight="1" x14ac:dyDescent="0.4">
      <c r="P12" s="148"/>
      <c r="T12" s="152"/>
      <c r="U12" s="152"/>
      <c r="V12" s="152"/>
      <c r="W12" s="152"/>
      <c r="X12" s="152"/>
      <c r="Y12" s="152"/>
      <c r="Z12" s="152"/>
      <c r="AA12" s="152"/>
      <c r="AF12" s="152"/>
    </row>
    <row r="13" spans="1:44" s="203" customFormat="1" ht="18.75" customHeight="1" x14ac:dyDescent="0.4">
      <c r="B13" s="203" t="str">
        <f>TEXT(基本情報!D3,"YYYY")&amp;"年度"</f>
        <v>2025年度</v>
      </c>
      <c r="E13" s="234" t="s">
        <v>55</v>
      </c>
      <c r="F13" s="235"/>
      <c r="G13" s="235"/>
      <c r="H13" s="235"/>
      <c r="I13" s="235"/>
      <c r="J13" s="235"/>
      <c r="K13" s="235"/>
      <c r="L13" s="236"/>
      <c r="M13" s="234"/>
      <c r="N13" s="234"/>
      <c r="O13" s="235"/>
      <c r="P13" s="235"/>
      <c r="Q13" s="235"/>
      <c r="R13" s="235"/>
      <c r="S13" s="235"/>
      <c r="T13" s="235"/>
    </row>
    <row r="14" spans="1:44" s="131" customFormat="1" ht="18.75" customHeight="1" thickBot="1" x14ac:dyDescent="0.45">
      <c r="C14" s="297" t="s">
        <v>14</v>
      </c>
      <c r="D14" s="297"/>
      <c r="E14" s="131" t="str">
        <f>IF(H14="-","-",IF(OR(H14&gt;=8/28,L14&gt;=K23),"OK","NG"))</f>
        <v>OK</v>
      </c>
      <c r="F14" s="296" t="s">
        <v>54</v>
      </c>
      <c r="G14" s="296"/>
      <c r="H14" s="298">
        <f>IFERROR(ROUNDDOWN(L14/(COUNTIFS(入力用1年!B:B,"&gt;="&amp;MIN(D17:J22),入力用1年!B:B,"&lt;="&amp;MAX(D17:J22),入力用1年!K:K,"○")-COUNTIFS(入力用1年!B:B,"&gt;="&amp;MIN(D17:J22),入力用1年!B:B,"&lt;="&amp;MAX(D17:J22),入力用1年!K:K,"○",入力用1年!G:G,"&lt;&gt;")),3),"-")</f>
        <v>0.33300000000000002</v>
      </c>
      <c r="I14" s="298"/>
      <c r="J14" s="298"/>
      <c r="K14" s="148" t="s">
        <v>89</v>
      </c>
      <c r="L14" s="135">
        <f>COUNTIFS(入力用1年!B:B,"&gt;="&amp;MIN(D17:J22),入力用1年!B:B,"&lt;="&amp;MAX(D17:J22),入力用1年!K:K,"○",入力用1年!H:H,"休工",入力用1年!G:G,"")</f>
        <v>7</v>
      </c>
      <c r="M14" s="115"/>
      <c r="N14" s="115"/>
      <c r="O14" s="297" t="s">
        <v>14</v>
      </c>
      <c r="P14" s="297"/>
      <c r="Q14" s="131" t="str">
        <f>IF(T14="-","-",IF(OR(T14&gt;=8/28,X14&gt;=W23),"OK","NG"))</f>
        <v>OK</v>
      </c>
      <c r="R14" s="296" t="s">
        <v>54</v>
      </c>
      <c r="S14" s="296"/>
      <c r="T14" s="298">
        <f>IFERROR(ROUNDDOWN(X14/(COUNTIFS(入力用1年!B:B,"&gt;="&amp;MIN(P17:V22),入力用1年!B:B,"&lt;="&amp;MAX(P17:V22),入力用1年!K:K,"○")-COUNTIFS(入力用1年!B:B,"&gt;="&amp;MIN(P17:V22),入力用1年!B:B,"&lt;="&amp;MAX(P17:V22),入力用1年!K:K,"○",入力用1年!G:G,"&lt;&gt;")),3),"-")</f>
        <v>0.35399999999999998</v>
      </c>
      <c r="U14" s="298"/>
      <c r="V14" s="298"/>
      <c r="W14" s="148" t="s">
        <v>89</v>
      </c>
      <c r="X14" s="135">
        <f>COUNTIFS(入力用1年!B:B,"&gt;="&amp;MIN(P17:V22),入力用1年!B:B,"&lt;="&amp;MAX(P17:V22),入力用1年!K:K,"○",入力用1年!H:H,"休工",入力用1年!G:G,"")</f>
        <v>11</v>
      </c>
      <c r="Y14" s="115"/>
      <c r="Z14" s="115"/>
      <c r="AA14" s="297" t="s">
        <v>14</v>
      </c>
      <c r="AB14" s="297"/>
      <c r="AC14" s="131" t="str">
        <f>IF(AF14="-","-",IF(OR(AF14&gt;=8/28,AJ14&gt;=AI23),"OK","NG"))</f>
        <v>OK</v>
      </c>
      <c r="AD14" s="296" t="s">
        <v>54</v>
      </c>
      <c r="AE14" s="296"/>
      <c r="AF14" s="298">
        <f>IFERROR(ROUNDDOWN(AJ14/(COUNTIFS(入力用1年!B:B,"&gt;="&amp;MIN(AB17:AH22),入力用1年!B:B,"&lt;="&amp;MAX(AB17:AH22),入力用1年!K:K,"○")-COUNTIFS(入力用1年!B:B,"&gt;="&amp;MIN(AB17:AH22),入力用1年!B:B,"&lt;="&amp;MAX(AB17:AH22),入力用1年!K:K,"○",入力用1年!G:G,"&lt;&gt;")),3),"-")</f>
        <v>0.3</v>
      </c>
      <c r="AG14" s="298"/>
      <c r="AH14" s="298"/>
      <c r="AI14" s="148" t="s">
        <v>89</v>
      </c>
      <c r="AJ14" s="135">
        <f>COUNTIFS(入力用1年!B:B,"&gt;="&amp;MIN(AB17:AH22),入力用1年!B:B,"&lt;="&amp;MAX(AB17:AH22),入力用1年!K:K,"○",入力用1年!H:H,"休工",入力用1年!G:G,"")</f>
        <v>9</v>
      </c>
      <c r="AK14" s="115"/>
    </row>
    <row r="15" spans="1:44" s="131" customFormat="1" ht="18.75" customHeight="1" x14ac:dyDescent="0.4">
      <c r="D15" s="132">
        <v>4</v>
      </c>
      <c r="E15" s="133" t="s">
        <v>4</v>
      </c>
      <c r="F15" s="133"/>
      <c r="G15" s="133"/>
      <c r="H15" s="133"/>
      <c r="I15" s="133"/>
      <c r="J15" s="157"/>
      <c r="K15" s="290" t="s">
        <v>60</v>
      </c>
      <c r="L15" s="291"/>
      <c r="M15" s="292"/>
      <c r="N15" s="149"/>
      <c r="P15" s="132">
        <v>5</v>
      </c>
      <c r="Q15" s="133" t="s">
        <v>4</v>
      </c>
      <c r="R15" s="133"/>
      <c r="S15" s="133"/>
      <c r="T15" s="133"/>
      <c r="U15" s="133"/>
      <c r="V15" s="157"/>
      <c r="W15" s="290" t="s">
        <v>60</v>
      </c>
      <c r="X15" s="291"/>
      <c r="Y15" s="292"/>
      <c r="Z15" s="149"/>
      <c r="AB15" s="132">
        <v>6</v>
      </c>
      <c r="AC15" s="133" t="s">
        <v>4</v>
      </c>
      <c r="AD15" s="133"/>
      <c r="AE15" s="133"/>
      <c r="AF15" s="133"/>
      <c r="AG15" s="133"/>
      <c r="AH15" s="157"/>
      <c r="AI15" s="290" t="s">
        <v>60</v>
      </c>
      <c r="AJ15" s="291"/>
      <c r="AK15" s="292"/>
    </row>
    <row r="16" spans="1:44" s="131" customFormat="1" ht="27" customHeight="1" x14ac:dyDescent="0.4">
      <c r="A16" s="237"/>
      <c r="D16" s="136" t="s">
        <v>5</v>
      </c>
      <c r="E16" s="137" t="s">
        <v>3</v>
      </c>
      <c r="F16" s="137" t="s">
        <v>6</v>
      </c>
      <c r="G16" s="137" t="s">
        <v>7</v>
      </c>
      <c r="H16" s="137" t="s">
        <v>8</v>
      </c>
      <c r="I16" s="137" t="s">
        <v>9</v>
      </c>
      <c r="J16" s="158" t="s">
        <v>10</v>
      </c>
      <c r="K16" s="139" t="s">
        <v>50</v>
      </c>
      <c r="L16" s="140" t="s">
        <v>89</v>
      </c>
      <c r="M16" s="141" t="s">
        <v>51</v>
      </c>
      <c r="N16" s="150"/>
      <c r="P16" s="136" t="s">
        <v>5</v>
      </c>
      <c r="Q16" s="137" t="s">
        <v>3</v>
      </c>
      <c r="R16" s="137" t="s">
        <v>6</v>
      </c>
      <c r="S16" s="137" t="s">
        <v>7</v>
      </c>
      <c r="T16" s="137" t="s">
        <v>8</v>
      </c>
      <c r="U16" s="137" t="s">
        <v>9</v>
      </c>
      <c r="V16" s="158" t="s">
        <v>10</v>
      </c>
      <c r="W16" s="139" t="s">
        <v>50</v>
      </c>
      <c r="X16" s="140" t="s">
        <v>89</v>
      </c>
      <c r="Y16" s="141" t="s">
        <v>51</v>
      </c>
      <c r="Z16" s="150"/>
      <c r="AB16" s="136" t="s">
        <v>5</v>
      </c>
      <c r="AC16" s="137" t="s">
        <v>3</v>
      </c>
      <c r="AD16" s="137" t="s">
        <v>6</v>
      </c>
      <c r="AE16" s="137" t="s">
        <v>7</v>
      </c>
      <c r="AF16" s="137" t="s">
        <v>8</v>
      </c>
      <c r="AG16" s="137" t="s">
        <v>9</v>
      </c>
      <c r="AH16" s="158" t="s">
        <v>10</v>
      </c>
      <c r="AI16" s="139" t="s">
        <v>50</v>
      </c>
      <c r="AJ16" s="140" t="s">
        <v>89</v>
      </c>
      <c r="AK16" s="141" t="s">
        <v>51</v>
      </c>
    </row>
    <row r="17" spans="3:43" s="131" customFormat="1" ht="18.75" customHeight="1" x14ac:dyDescent="0.4">
      <c r="D17" s="142" t="str">
        <f>IF(B17&lt;&gt;"",B17+1,IF(TEXT(基本情報!$D$3,"aaa")=D16,基本情報!$D$3,""))</f>
        <v/>
      </c>
      <c r="E17" s="127" t="str">
        <f>IF(D17&lt;&gt;"",D17+1,IF(TEXT(基本情報!$D$3,"aaa")=E16,基本情報!$D$3,""))</f>
        <v/>
      </c>
      <c r="F17" s="127">
        <f>IF(E17&lt;&gt;"",E17+1,IF(TEXT(基本情報!$D$3,"aaa")=F16,基本情報!$D$3,""))</f>
        <v>45748</v>
      </c>
      <c r="G17" s="127">
        <f>IF(F17&lt;&gt;"",F17+1,IF(TEXT(基本情報!$D$3,"aaa")=G16,基本情報!$D$3,""))</f>
        <v>45749</v>
      </c>
      <c r="H17" s="127">
        <f>IF(G17&lt;&gt;"",G17+1,IF(TEXT(基本情報!$D$3,"aaa")=H16,基本情報!$D$3,""))</f>
        <v>45750</v>
      </c>
      <c r="I17" s="127">
        <f>IF(H17&lt;&gt;"",H17+1,IF(TEXT(基本情報!$D$3,"aaa")=I16,基本情報!$D$3,""))</f>
        <v>45751</v>
      </c>
      <c r="J17" s="128">
        <f>IF(I17&lt;&gt;"",I17+1,IF(TEXT(基本情報!$D$3,"aaa")=J16,基本情報!$D$3,""))</f>
        <v>45752</v>
      </c>
      <c r="K17" s="159">
        <f>COUNTIFS(入力用1年!B:B,"&gt;="&amp;MIN(D17:J17),入力用1年!B:B,"&lt;="&amp;MAX(D17:J17),入力用1年!K:K,"○",入力用1年!G:G,"",入力用1年!D:D,"休日")</f>
        <v>0</v>
      </c>
      <c r="L17" s="112">
        <f>COUNTIFS(入力用1年!$B:$B,"&gt;="&amp;MIN(D17:J17),入力用1年!$B:$B,"&lt;="&amp;MAX(D17:J17),入力用1年!$K:$K,"○",入力用1年!$G:$G,"",入力用1年!$H:$H,"休工")</f>
        <v>0</v>
      </c>
      <c r="M17" s="121" t="str">
        <f t="shared" ref="M17:M22" si="0">IF(K17=0,"",IF(K17=0,"-",IF(L17&gt;=K17,"〇",IF(L17&lt;=K17,"×"))))</f>
        <v/>
      </c>
      <c r="N17" s="151"/>
      <c r="P17" s="142" t="str">
        <f t="shared" ref="P17:V17" si="1">IF(O17&lt;&gt;"",O17+1,IF(TEXT(EDATE(MIN($D$17:$J$17),1),"aaa")=P16,EDATE(MIN($D$17:$J$17),1),""))</f>
        <v/>
      </c>
      <c r="Q17" s="127" t="str">
        <f t="shared" si="1"/>
        <v/>
      </c>
      <c r="R17" s="127" t="str">
        <f t="shared" si="1"/>
        <v/>
      </c>
      <c r="S17" s="127" t="str">
        <f t="shared" si="1"/>
        <v/>
      </c>
      <c r="T17" s="127">
        <f t="shared" si="1"/>
        <v>45778</v>
      </c>
      <c r="U17" s="127">
        <f t="shared" si="1"/>
        <v>45779</v>
      </c>
      <c r="V17" s="128">
        <f t="shared" si="1"/>
        <v>45780</v>
      </c>
      <c r="W17" s="159">
        <f>COUNTIFS(入力用1年!B:B,"&gt;="&amp;MIN(P17:V17),入力用1年!B:B,"&lt;="&amp;MAX(P17:V17),入力用1年!K:K,"○",入力用1年!G:G,"",入力用1年!D:D,"休日")</f>
        <v>1</v>
      </c>
      <c r="X17" s="112">
        <f>COUNTIFS(入力用1年!$B:$B,"&gt;="&amp;MIN(P17:V17),入力用1年!$B:$B,"&lt;="&amp;MAX(P17:V17),入力用1年!$K:$K,"○",入力用1年!$G:$G,"",入力用1年!$H:$H,"休工")</f>
        <v>1</v>
      </c>
      <c r="Y17" s="121" t="str">
        <f t="shared" ref="Y17:Y22" si="2">IF(W17=0,"",IF(W17=0,"-",IF(X17&gt;=W17,"〇",IF(X17&lt;=W17,"×"))))</f>
        <v>〇</v>
      </c>
      <c r="Z17" s="151"/>
      <c r="AB17" s="142">
        <f t="shared" ref="AB17:AH17" si="3">IF(AA17&lt;&gt;"",AA17+1,IF(TEXT(EDATE(MIN($P$17:$V$17),1),"aaa")=AB16,EDATE(MIN($P$17:$V$17),1),""))</f>
        <v>45809</v>
      </c>
      <c r="AC17" s="127">
        <f t="shared" si="3"/>
        <v>45810</v>
      </c>
      <c r="AD17" s="127">
        <f t="shared" si="3"/>
        <v>45811</v>
      </c>
      <c r="AE17" s="127">
        <f t="shared" si="3"/>
        <v>45812</v>
      </c>
      <c r="AF17" s="127">
        <f t="shared" si="3"/>
        <v>45813</v>
      </c>
      <c r="AG17" s="127">
        <f t="shared" si="3"/>
        <v>45814</v>
      </c>
      <c r="AH17" s="128">
        <f t="shared" si="3"/>
        <v>45815</v>
      </c>
      <c r="AI17" s="159">
        <f>COUNTIFS(入力用1年!B:B,"&gt;="&amp;MIN(AB17:AH17),入力用1年!B:B,"&lt;="&amp;MAX(AB17:AH17),入力用1年!K:K,"○",入力用1年!G:G,"",入力用1年!D:D,"休日")</f>
        <v>2</v>
      </c>
      <c r="AJ17" s="112">
        <f>COUNTIFS(入力用1年!$B:$B,"&gt;="&amp;MIN(AB17:AH17),入力用1年!$B:$B,"&lt;="&amp;MAX(AB17:AH17),入力用1年!$K:$K,"○",入力用1年!$G:$G,"",入力用1年!$H:$H,"休工")</f>
        <v>2</v>
      </c>
      <c r="AK17" s="121" t="str">
        <f t="shared" ref="AK17:AK22" si="4">IF(AI17=0,"",IF(AI17=0,"-",IF(AJ17&gt;=AI17,"〇",IF(AJ17&lt;=AI17,"×"))))</f>
        <v>〇</v>
      </c>
      <c r="AN17" s="131" t="s">
        <v>87</v>
      </c>
      <c r="AO17" s="112">
        <f>COUNTIF($M$17:$M$22,"×")</f>
        <v>0</v>
      </c>
      <c r="AP17" s="112">
        <f>COUNTIF($Y$17:$Y$22,"×")</f>
        <v>0</v>
      </c>
      <c r="AQ17" s="112">
        <f>COUNTIF($AK$17:$AK$22,"×")</f>
        <v>0</v>
      </c>
    </row>
    <row r="18" spans="3:43" s="131" customFormat="1" ht="18.75" customHeight="1" x14ac:dyDescent="0.4">
      <c r="D18" s="142">
        <f>IFERROR(IF(MONTH(J17+1)=$D$15,J17+1,""),"")</f>
        <v>45753</v>
      </c>
      <c r="E18" s="127">
        <f t="shared" ref="E18" si="5">IFERROR(IF(MONTH(D18+1)=$D$15,D18+1,""),"")</f>
        <v>45754</v>
      </c>
      <c r="F18" s="127">
        <f t="shared" ref="E18:J22" si="6">IFERROR(IF(MONTH(E18+1)=$D$15,E18+1,""),"")</f>
        <v>45755</v>
      </c>
      <c r="G18" s="127">
        <f t="shared" si="6"/>
        <v>45756</v>
      </c>
      <c r="H18" s="127">
        <f t="shared" si="6"/>
        <v>45757</v>
      </c>
      <c r="I18" s="127">
        <f t="shared" si="6"/>
        <v>45758</v>
      </c>
      <c r="J18" s="128">
        <f t="shared" si="6"/>
        <v>45759</v>
      </c>
      <c r="K18" s="159">
        <f>COUNTIFS(入力用1年!B:B,"&gt;="&amp;MIN(D18:J18),入力用1年!B:B,"&lt;="&amp;MAX(D18:J18),入力用1年!K:K,"○",入力用1年!G:G,"",入力用1年!D:D,"休日")</f>
        <v>1</v>
      </c>
      <c r="L18" s="112">
        <f>COUNTIFS(入力用1年!$B:$B,"&gt;="&amp;MIN(D18:J18),入力用1年!$B:$B,"&lt;="&amp;MAX(D18:J18),入力用1年!$K:$K,"○",入力用1年!$G:$G,"",入力用1年!$H:$H,"休工")</f>
        <v>1</v>
      </c>
      <c r="M18" s="121" t="str">
        <f t="shared" si="0"/>
        <v>〇</v>
      </c>
      <c r="N18" s="151"/>
      <c r="P18" s="142">
        <f>IFERROR(IF(MONTH(V17+1)=$P$15,V17+1,""),"")</f>
        <v>45781</v>
      </c>
      <c r="Q18" s="127">
        <f t="shared" ref="Q18:V22" si="7">IFERROR(IF(MONTH(P18+1)=$P$15,P18+1,""),"")</f>
        <v>45782</v>
      </c>
      <c r="R18" s="127">
        <f t="shared" si="7"/>
        <v>45783</v>
      </c>
      <c r="S18" s="127">
        <f t="shared" si="7"/>
        <v>45784</v>
      </c>
      <c r="T18" s="127">
        <f t="shared" si="7"/>
        <v>45785</v>
      </c>
      <c r="U18" s="127">
        <f t="shared" si="7"/>
        <v>45786</v>
      </c>
      <c r="V18" s="128">
        <f t="shared" si="7"/>
        <v>45787</v>
      </c>
      <c r="W18" s="159">
        <f>COUNTIFS(入力用1年!B:B,"&gt;="&amp;MIN(P18:V18),入力用1年!B:B,"&lt;="&amp;MAX(P18:V18),入力用1年!K:K,"○",入力用1年!G:G,"",入力用1年!D:D,"休日")</f>
        <v>4</v>
      </c>
      <c r="X18" s="112">
        <f>COUNTIFS(入力用1年!$B:$B,"&gt;="&amp;MIN(P18:V18),入力用1年!$B:$B,"&lt;="&amp;MAX(P18:V18),入力用1年!$K:$K,"○",入力用1年!$G:$G,"",入力用1年!$H:$H,"休工")</f>
        <v>4</v>
      </c>
      <c r="Y18" s="121" t="str">
        <f t="shared" si="2"/>
        <v>〇</v>
      </c>
      <c r="Z18" s="151"/>
      <c r="AB18" s="142">
        <f>IFERROR(IF(MONTH(AH17+1)=$AB$15,AH17+1,""),"")</f>
        <v>45816</v>
      </c>
      <c r="AC18" s="127">
        <f t="shared" ref="AC18:AH22" si="8">IFERROR(IF(MONTH(AB18+1)=$AB$15,AB18+1,""),"")</f>
        <v>45817</v>
      </c>
      <c r="AD18" s="127">
        <f t="shared" si="8"/>
        <v>45818</v>
      </c>
      <c r="AE18" s="127">
        <f t="shared" si="8"/>
        <v>45819</v>
      </c>
      <c r="AF18" s="127">
        <f t="shared" si="8"/>
        <v>45820</v>
      </c>
      <c r="AG18" s="127">
        <f t="shared" si="8"/>
        <v>45821</v>
      </c>
      <c r="AH18" s="128">
        <f t="shared" si="8"/>
        <v>45822</v>
      </c>
      <c r="AI18" s="159">
        <f>COUNTIFS(入力用1年!B:B,"&gt;="&amp;MIN(AB18:AH18),入力用1年!B:B,"&lt;="&amp;MAX(AB18:AH18),入力用1年!K:K,"○",入力用1年!G:G,"",入力用1年!D:D,"休日")</f>
        <v>2</v>
      </c>
      <c r="AJ18" s="112">
        <f>COUNTIFS(入力用1年!$B:$B,"&gt;="&amp;MIN(AB18:AH18),入力用1年!$B:$B,"&lt;="&amp;MAX(AB18:AH18),入力用1年!$K:$K,"○",入力用1年!$G:$G,"",入力用1年!$H:$H,"休工")</f>
        <v>2</v>
      </c>
      <c r="AK18" s="121" t="str">
        <f t="shared" si="4"/>
        <v>〇</v>
      </c>
      <c r="AN18" s="131" t="s">
        <v>88</v>
      </c>
      <c r="AO18" s="112">
        <f>COUNTIF($M$27:$M$32,"×")</f>
        <v>0</v>
      </c>
      <c r="AP18" s="112">
        <f>COUNTIF($Y$27:$Y$32,"×")</f>
        <v>0</v>
      </c>
      <c r="AQ18" s="112">
        <f>COUNTIF($AK$27:$AK$32,"×")</f>
        <v>0</v>
      </c>
    </row>
    <row r="19" spans="3:43" s="131" customFormat="1" ht="18.75" customHeight="1" x14ac:dyDescent="0.4">
      <c r="D19" s="142">
        <f>IFERROR(IF(MONTH(J18+1)=$D$15,J18+1,""),"")</f>
        <v>45760</v>
      </c>
      <c r="E19" s="127">
        <f t="shared" si="6"/>
        <v>45761</v>
      </c>
      <c r="F19" s="127">
        <f t="shared" si="6"/>
        <v>45762</v>
      </c>
      <c r="G19" s="127">
        <f t="shared" si="6"/>
        <v>45763</v>
      </c>
      <c r="H19" s="127">
        <f t="shared" si="6"/>
        <v>45764</v>
      </c>
      <c r="I19" s="127">
        <f t="shared" si="6"/>
        <v>45765</v>
      </c>
      <c r="J19" s="128">
        <f t="shared" si="6"/>
        <v>45766</v>
      </c>
      <c r="K19" s="159">
        <f>COUNTIFS(入力用1年!B:B,"&gt;="&amp;MIN(D19:J19),入力用1年!B:B,"&lt;="&amp;MAX(D19:J19),入力用1年!K:K,"○",入力用1年!G:G,"",入力用1年!D:D,"休日")</f>
        <v>2</v>
      </c>
      <c r="L19" s="112">
        <f>COUNTIFS(入力用1年!$B:$B,"&gt;="&amp;MIN(D19:J19),入力用1年!$B:$B,"&lt;="&amp;MAX(D19:J19),入力用1年!$K:$K,"○",入力用1年!$G:$G,"",入力用1年!$H:$H,"休工")</f>
        <v>2</v>
      </c>
      <c r="M19" s="121" t="str">
        <f t="shared" si="0"/>
        <v>〇</v>
      </c>
      <c r="N19" s="151"/>
      <c r="P19" s="142">
        <f>IFERROR(IF(MONTH(V18+1)=$P$15,V18+1,""),"")</f>
        <v>45788</v>
      </c>
      <c r="Q19" s="127">
        <f t="shared" si="7"/>
        <v>45789</v>
      </c>
      <c r="R19" s="127">
        <f t="shared" si="7"/>
        <v>45790</v>
      </c>
      <c r="S19" s="127">
        <f t="shared" si="7"/>
        <v>45791</v>
      </c>
      <c r="T19" s="127">
        <f t="shared" si="7"/>
        <v>45792</v>
      </c>
      <c r="U19" s="127">
        <f t="shared" si="7"/>
        <v>45793</v>
      </c>
      <c r="V19" s="128">
        <f t="shared" si="7"/>
        <v>45794</v>
      </c>
      <c r="W19" s="159">
        <f>COUNTIFS(入力用1年!B:B,"&gt;="&amp;MIN(P19:V19),入力用1年!B:B,"&lt;="&amp;MAX(P19:V19),入力用1年!K:K,"○",入力用1年!G:G,"",入力用1年!D:D,"休日")</f>
        <v>2</v>
      </c>
      <c r="X19" s="112">
        <f>COUNTIFS(入力用1年!$B:$B,"&gt;="&amp;MIN(P19:V19),入力用1年!$B:$B,"&lt;="&amp;MAX(P19:V19),入力用1年!$K:$K,"○",入力用1年!$G:$G,"",入力用1年!$H:$H,"休工")</f>
        <v>2</v>
      </c>
      <c r="Y19" s="121" t="str">
        <f t="shared" si="2"/>
        <v>〇</v>
      </c>
      <c r="Z19" s="151"/>
      <c r="AB19" s="142">
        <f>IFERROR(IF(MONTH(AH18+1)=$AB$15,AH18+1,""),"")</f>
        <v>45823</v>
      </c>
      <c r="AC19" s="127">
        <f t="shared" si="8"/>
        <v>45824</v>
      </c>
      <c r="AD19" s="127">
        <f t="shared" si="8"/>
        <v>45825</v>
      </c>
      <c r="AE19" s="127">
        <f t="shared" si="8"/>
        <v>45826</v>
      </c>
      <c r="AF19" s="127">
        <f t="shared" si="8"/>
        <v>45827</v>
      </c>
      <c r="AG19" s="127">
        <f t="shared" si="8"/>
        <v>45828</v>
      </c>
      <c r="AH19" s="128">
        <f t="shared" si="8"/>
        <v>45829</v>
      </c>
      <c r="AI19" s="159">
        <f>COUNTIFS(入力用1年!B:B,"&gt;="&amp;MIN(AB19:AH19),入力用1年!B:B,"&lt;="&amp;MAX(AB19:AH19),入力用1年!K:K,"○",入力用1年!G:G,"",入力用1年!D:D,"休日")</f>
        <v>2</v>
      </c>
      <c r="AJ19" s="112">
        <f>COUNTIFS(入力用1年!$B:$B,"&gt;="&amp;MIN(AB19:AH19),入力用1年!$B:$B,"&lt;="&amp;MAX(AB19:AH19),入力用1年!$K:$K,"○",入力用1年!$G:$G,"",入力用1年!$H:$H,"休工")</f>
        <v>2</v>
      </c>
      <c r="AK19" s="121" t="str">
        <f t="shared" si="4"/>
        <v>〇</v>
      </c>
      <c r="AO19" s="112">
        <f>COUNTIF($M$37:$M$42,"×")</f>
        <v>0</v>
      </c>
      <c r="AP19" s="112">
        <f>COUNTIF($Y$37:$Y$42,"×")</f>
        <v>0</v>
      </c>
      <c r="AQ19" s="112">
        <f>COUNTIF($AK$37:$AK$42,"×")</f>
        <v>0</v>
      </c>
    </row>
    <row r="20" spans="3:43" s="131" customFormat="1" ht="18.75" customHeight="1" x14ac:dyDescent="0.4">
      <c r="D20" s="142">
        <f>IFERROR(IF(MONTH(J19+1)=$D$15,J19+1,""),"")</f>
        <v>45767</v>
      </c>
      <c r="E20" s="127">
        <f t="shared" si="6"/>
        <v>45768</v>
      </c>
      <c r="F20" s="127">
        <f t="shared" si="6"/>
        <v>45769</v>
      </c>
      <c r="G20" s="127">
        <f t="shared" si="6"/>
        <v>45770</v>
      </c>
      <c r="H20" s="127">
        <f t="shared" si="6"/>
        <v>45771</v>
      </c>
      <c r="I20" s="127">
        <f t="shared" si="6"/>
        <v>45772</v>
      </c>
      <c r="J20" s="128">
        <f t="shared" si="6"/>
        <v>45773</v>
      </c>
      <c r="K20" s="159">
        <f>COUNTIFS(入力用1年!B:B,"&gt;="&amp;MIN(D20:J20),入力用1年!B:B,"&lt;="&amp;MAX(D20:J20),入力用1年!K:K,"○",入力用1年!G:G,"",入力用1年!D:D,"休日")</f>
        <v>2</v>
      </c>
      <c r="L20" s="112">
        <f>COUNTIFS(入力用1年!$B:$B,"&gt;="&amp;MIN(D20:J20),入力用1年!$B:$B,"&lt;="&amp;MAX(D20:J20),入力用1年!$K:$K,"○",入力用1年!$G:$G,"",入力用1年!$H:$H,"休工")</f>
        <v>2</v>
      </c>
      <c r="M20" s="121" t="str">
        <f t="shared" si="0"/>
        <v>〇</v>
      </c>
      <c r="N20" s="151"/>
      <c r="P20" s="142">
        <f>IFERROR(IF(MONTH(V19+1)=$P$15,V19+1,""),"")</f>
        <v>45795</v>
      </c>
      <c r="Q20" s="127">
        <f t="shared" si="7"/>
        <v>45796</v>
      </c>
      <c r="R20" s="127">
        <f t="shared" si="7"/>
        <v>45797</v>
      </c>
      <c r="S20" s="127">
        <f t="shared" si="7"/>
        <v>45798</v>
      </c>
      <c r="T20" s="127">
        <f t="shared" si="7"/>
        <v>45799</v>
      </c>
      <c r="U20" s="127">
        <f t="shared" si="7"/>
        <v>45800</v>
      </c>
      <c r="V20" s="128">
        <f t="shared" si="7"/>
        <v>45801</v>
      </c>
      <c r="W20" s="159">
        <f>COUNTIFS(入力用1年!B:B,"&gt;="&amp;MIN(P20:V20),入力用1年!B:B,"&lt;="&amp;MAX(P20:V20),入力用1年!K:K,"○",入力用1年!G:G,"",入力用1年!D:D,"休日")</f>
        <v>2</v>
      </c>
      <c r="X20" s="112">
        <f>COUNTIFS(入力用1年!$B:$B,"&gt;="&amp;MIN(P20:V20),入力用1年!$B:$B,"&lt;="&amp;MAX(P20:V20),入力用1年!$K:$K,"○",入力用1年!$G:$G,"",入力用1年!$H:$H,"休工")</f>
        <v>2</v>
      </c>
      <c r="Y20" s="121" t="str">
        <f t="shared" si="2"/>
        <v>〇</v>
      </c>
      <c r="Z20" s="151"/>
      <c r="AB20" s="142">
        <f>IFERROR(IF(MONTH(AH19+1)=$AB$15,AH19+1,""),"")</f>
        <v>45830</v>
      </c>
      <c r="AC20" s="127">
        <f t="shared" si="8"/>
        <v>45831</v>
      </c>
      <c r="AD20" s="127">
        <f t="shared" si="8"/>
        <v>45832</v>
      </c>
      <c r="AE20" s="127">
        <f t="shared" si="8"/>
        <v>45833</v>
      </c>
      <c r="AF20" s="127">
        <f t="shared" si="8"/>
        <v>45834</v>
      </c>
      <c r="AG20" s="127">
        <f t="shared" si="8"/>
        <v>45835</v>
      </c>
      <c r="AH20" s="128">
        <f t="shared" si="8"/>
        <v>45836</v>
      </c>
      <c r="AI20" s="159">
        <f>COUNTIFS(入力用1年!B:B,"&gt;="&amp;MIN(AB20:AH20),入力用1年!B:B,"&lt;="&amp;MAX(AB20:AH20),入力用1年!K:K,"○",入力用1年!G:G,"",入力用1年!D:D,"休日")</f>
        <v>2</v>
      </c>
      <c r="AJ20" s="112">
        <f>COUNTIFS(入力用1年!$B:$B,"&gt;="&amp;MIN(AB20:AH20),入力用1年!$B:$B,"&lt;="&amp;MAX(AB20:AH20),入力用1年!$K:$K,"○",入力用1年!$G:$G,"",入力用1年!$H:$H,"休工")</f>
        <v>2</v>
      </c>
      <c r="AK20" s="121" t="str">
        <f t="shared" si="4"/>
        <v>〇</v>
      </c>
      <c r="AO20" s="112">
        <f>COUNTIF($M$47:$M$52,"×")</f>
        <v>0</v>
      </c>
      <c r="AP20" s="112">
        <f>COUNTIF($Y$47:$Y$52,"×")</f>
        <v>0</v>
      </c>
      <c r="AQ20" s="112">
        <f>COUNTIF($AK$47:$AK$52,"×")</f>
        <v>0</v>
      </c>
    </row>
    <row r="21" spans="3:43" s="131" customFormat="1" ht="18.75" customHeight="1" x14ac:dyDescent="0.4">
      <c r="D21" s="142">
        <f>IFERROR(IF(MONTH(J20+1)=$D$15,J20+1,""),"")</f>
        <v>45774</v>
      </c>
      <c r="E21" s="127">
        <f t="shared" si="6"/>
        <v>45775</v>
      </c>
      <c r="F21" s="127">
        <f t="shared" si="6"/>
        <v>45776</v>
      </c>
      <c r="G21" s="127">
        <f t="shared" si="6"/>
        <v>45777</v>
      </c>
      <c r="H21" s="127" t="str">
        <f t="shared" si="6"/>
        <v/>
      </c>
      <c r="I21" s="127" t="str">
        <f t="shared" si="6"/>
        <v/>
      </c>
      <c r="J21" s="128" t="str">
        <f t="shared" si="6"/>
        <v/>
      </c>
      <c r="K21" s="159">
        <f>COUNTIFS(入力用1年!B:B,"&gt;="&amp;MIN(D21:J21),入力用1年!B:B,"&lt;="&amp;MAX(D21:J21),入力用1年!K:K,"○",入力用1年!G:G,"",入力用1年!D:D,"休日")</f>
        <v>2</v>
      </c>
      <c r="L21" s="112">
        <f>COUNTIFS(入力用1年!$B:$B,"&gt;="&amp;MIN(D21:J21),入力用1年!$B:$B,"&lt;="&amp;MAX(D21:J21),入力用1年!$K:$K,"○",入力用1年!$G:$G,"",入力用1年!$H:$H,"休工")</f>
        <v>2</v>
      </c>
      <c r="M21" s="121" t="str">
        <f t="shared" si="0"/>
        <v>〇</v>
      </c>
      <c r="N21" s="151"/>
      <c r="P21" s="142">
        <f>IFERROR(IF(MONTH(V20+1)=$P$15,V20+1,""),"")</f>
        <v>45802</v>
      </c>
      <c r="Q21" s="127">
        <f t="shared" si="7"/>
        <v>45803</v>
      </c>
      <c r="R21" s="127">
        <f t="shared" si="7"/>
        <v>45804</v>
      </c>
      <c r="S21" s="127">
        <f t="shared" si="7"/>
        <v>45805</v>
      </c>
      <c r="T21" s="127">
        <f t="shared" si="7"/>
        <v>45806</v>
      </c>
      <c r="U21" s="127">
        <f t="shared" si="7"/>
        <v>45807</v>
      </c>
      <c r="V21" s="128">
        <f t="shared" si="7"/>
        <v>45808</v>
      </c>
      <c r="W21" s="159">
        <f>COUNTIFS(入力用1年!B:B,"&gt;="&amp;MIN(P21:V21),入力用1年!B:B,"&lt;="&amp;MAX(P21:V21),入力用1年!K:K,"○",入力用1年!G:G,"",入力用1年!D:D,"休日")</f>
        <v>2</v>
      </c>
      <c r="X21" s="112">
        <f>COUNTIFS(入力用1年!$B:$B,"&gt;="&amp;MIN(P21:V21),入力用1年!$B:$B,"&lt;="&amp;MAX(P21:V21),入力用1年!$K:$K,"○",入力用1年!$G:$G,"",入力用1年!$H:$H,"休工")</f>
        <v>2</v>
      </c>
      <c r="Y21" s="121" t="str">
        <f t="shared" si="2"/>
        <v>〇</v>
      </c>
      <c r="Z21" s="151"/>
      <c r="AB21" s="142">
        <f>IFERROR(IF(MONTH(AH20+1)=$AB$15,AH20+1,""),"")</f>
        <v>45837</v>
      </c>
      <c r="AC21" s="127">
        <f t="shared" si="8"/>
        <v>45838</v>
      </c>
      <c r="AD21" s="127" t="str">
        <f t="shared" si="8"/>
        <v/>
      </c>
      <c r="AE21" s="127" t="str">
        <f t="shared" si="8"/>
        <v/>
      </c>
      <c r="AF21" s="127" t="str">
        <f t="shared" si="8"/>
        <v/>
      </c>
      <c r="AG21" s="127" t="str">
        <f t="shared" si="8"/>
        <v/>
      </c>
      <c r="AH21" s="128" t="str">
        <f t="shared" si="8"/>
        <v/>
      </c>
      <c r="AI21" s="159">
        <f>COUNTIFS(入力用1年!B:B,"&gt;="&amp;MIN(AB21:AH21),入力用1年!B:B,"&lt;="&amp;MAX(AB21:AH21),入力用1年!K:K,"○",入力用1年!G:G,"",入力用1年!D:D,"休日")</f>
        <v>1</v>
      </c>
      <c r="AJ21" s="112">
        <f>COUNTIFS(入力用1年!$B:$B,"&gt;="&amp;MIN(AB21:AH21),入力用1年!$B:$B,"&lt;="&amp;MAX(AB21:AH21),入力用1年!$K:$K,"○",入力用1年!$G:$G,"",入力用1年!$H:$H,"休工")</f>
        <v>1</v>
      </c>
      <c r="AK21" s="121" t="str">
        <f t="shared" si="4"/>
        <v>〇</v>
      </c>
    </row>
    <row r="22" spans="3:43" s="131" customFormat="1" ht="18.75" customHeight="1" thickBot="1" x14ac:dyDescent="0.45">
      <c r="D22" s="144" t="str">
        <f>IFERROR(IF(MONTH(J21+1)=$D$15,J21+1,""),"")</f>
        <v/>
      </c>
      <c r="E22" s="129" t="str">
        <f t="shared" si="6"/>
        <v/>
      </c>
      <c r="F22" s="129" t="str">
        <f t="shared" si="6"/>
        <v/>
      </c>
      <c r="G22" s="129" t="str">
        <f t="shared" si="6"/>
        <v/>
      </c>
      <c r="H22" s="129" t="str">
        <f t="shared" si="6"/>
        <v/>
      </c>
      <c r="I22" s="129" t="str">
        <f t="shared" si="6"/>
        <v/>
      </c>
      <c r="J22" s="130" t="str">
        <f t="shared" si="6"/>
        <v/>
      </c>
      <c r="K22" s="160">
        <f>COUNTIFS(入力用1年!B:B,"&gt;="&amp;MIN(D22:J22),入力用1年!B:B,"&lt;="&amp;MAX(D22:J22),入力用1年!K:K,"○",入力用1年!G:G,"",入力用1年!D:D,"休日")</f>
        <v>0</v>
      </c>
      <c r="L22" s="123">
        <f>COUNTIFS(入力用1年!$B:$B,"&gt;="&amp;MIN(D22:J22),入力用1年!$B:$B,"&lt;="&amp;MAX(D22:J22),入力用1年!$K:$K,"○",入力用1年!$G:$G,"",入力用1年!$H:$H,"休工")</f>
        <v>0</v>
      </c>
      <c r="M22" s="124" t="str">
        <f t="shared" si="0"/>
        <v/>
      </c>
      <c r="N22" s="151"/>
      <c r="P22" s="144" t="str">
        <f>IFERROR(IF(MONTH(V21+1)=$P$15,V21+1,""),"")</f>
        <v/>
      </c>
      <c r="Q22" s="129" t="str">
        <f t="shared" si="7"/>
        <v/>
      </c>
      <c r="R22" s="129" t="str">
        <f t="shared" si="7"/>
        <v/>
      </c>
      <c r="S22" s="129" t="str">
        <f t="shared" si="7"/>
        <v/>
      </c>
      <c r="T22" s="129" t="str">
        <f t="shared" si="7"/>
        <v/>
      </c>
      <c r="U22" s="129" t="str">
        <f t="shared" si="7"/>
        <v/>
      </c>
      <c r="V22" s="130" t="str">
        <f t="shared" si="7"/>
        <v/>
      </c>
      <c r="W22" s="160">
        <f>COUNTIFS(入力用1年!B:B,"&gt;="&amp;MIN(P22:V22),入力用1年!B:B,"&lt;="&amp;MAX(P22:V22),入力用1年!K:K,"○",入力用1年!G:G,"",入力用1年!D:D,"休日")</f>
        <v>0</v>
      </c>
      <c r="X22" s="123">
        <f>COUNTIFS(入力用1年!$B:$B,"&gt;="&amp;MIN(P22:V22),入力用1年!$B:$B,"&lt;="&amp;MAX(P22:V22),入力用1年!$K:$K,"○",入力用1年!$G:$G,"",入力用1年!$H:$H,"休工")</f>
        <v>0</v>
      </c>
      <c r="Y22" s="124" t="str">
        <f t="shared" si="2"/>
        <v/>
      </c>
      <c r="Z22" s="151"/>
      <c r="AB22" s="144" t="str">
        <f>IFERROR(IF(MONTH(AH21+1)=$AB$15,AH21+1,""),"")</f>
        <v/>
      </c>
      <c r="AC22" s="129" t="str">
        <f t="shared" si="8"/>
        <v/>
      </c>
      <c r="AD22" s="129" t="str">
        <f t="shared" si="8"/>
        <v/>
      </c>
      <c r="AE22" s="129" t="str">
        <f t="shared" si="8"/>
        <v/>
      </c>
      <c r="AF22" s="129" t="str">
        <f t="shared" si="8"/>
        <v/>
      </c>
      <c r="AG22" s="129" t="str">
        <f t="shared" si="8"/>
        <v/>
      </c>
      <c r="AH22" s="130" t="str">
        <f t="shared" si="8"/>
        <v/>
      </c>
      <c r="AI22" s="160">
        <f>COUNTIFS(入力用1年!B:B,"&gt;="&amp;MIN(AB22:AH22),入力用1年!B:B,"&lt;="&amp;MAX(AB22:AH22),入力用1年!K:K,"○",入力用1年!G:G,"",入力用1年!D:D,"休日")</f>
        <v>0</v>
      </c>
      <c r="AJ22" s="123">
        <f>COUNTIFS(入力用1年!$B:$B,"&gt;="&amp;MIN(AB22:AH22),入力用1年!$B:$B,"&lt;="&amp;MAX(AB22:AH22),入力用1年!$K:$K,"○",入力用1年!$G:$G,"",入力用1年!$H:$H,"休工")</f>
        <v>0</v>
      </c>
      <c r="AK22" s="124" t="str">
        <f t="shared" si="4"/>
        <v/>
      </c>
    </row>
    <row r="23" spans="3:43" s="131" customFormat="1" ht="18.75" customHeight="1" x14ac:dyDescent="0.4">
      <c r="D23" s="152"/>
      <c r="E23" s="153"/>
      <c r="F23" s="154"/>
      <c r="G23" s="145"/>
      <c r="H23" s="146"/>
      <c r="I23" s="152"/>
      <c r="J23" s="146"/>
      <c r="K23" s="147">
        <f>SUM(K17:K22)</f>
        <v>7</v>
      </c>
      <c r="L23" s="147"/>
      <c r="M23" s="152"/>
      <c r="N23" s="152"/>
      <c r="O23" s="152"/>
      <c r="P23" s="152"/>
      <c r="Q23" s="152"/>
      <c r="R23" s="152"/>
      <c r="S23" s="145"/>
      <c r="T23" s="146"/>
      <c r="U23" s="152"/>
      <c r="V23" s="146"/>
      <c r="W23" s="147">
        <f>SUM(W17:W22)</f>
        <v>11</v>
      </c>
      <c r="X23" s="147"/>
      <c r="Y23" s="147"/>
      <c r="Z23" s="147"/>
      <c r="AA23" s="152"/>
      <c r="AB23" s="152"/>
      <c r="AC23" s="152"/>
      <c r="AD23" s="152"/>
      <c r="AE23" s="145"/>
      <c r="AF23" s="146"/>
      <c r="AG23" s="152"/>
      <c r="AH23" s="146"/>
      <c r="AI23" s="147">
        <f>SUM(AI17:AI22)</f>
        <v>9</v>
      </c>
      <c r="AK23" s="152"/>
    </row>
    <row r="24" spans="3:43" s="131" customFormat="1" ht="18.75" customHeight="1" thickBot="1" x14ac:dyDescent="0.45">
      <c r="C24" s="297" t="s">
        <v>14</v>
      </c>
      <c r="D24" s="297"/>
      <c r="E24" s="131" t="str">
        <f>IF(H24="-","-",IF(OR(H24&gt;=8/28,L24&gt;=K33),"OK","NG"))</f>
        <v>OK</v>
      </c>
      <c r="F24" s="296" t="s">
        <v>54</v>
      </c>
      <c r="G24" s="296"/>
      <c r="H24" s="298">
        <f>IFERROR(ROUNDDOWN(L24/(COUNTIFS(入力用1年!B:B,"&gt;="&amp;MIN(D27:J32),入力用1年!B:B,"&lt;="&amp;MAX(D27:J32),入力用1年!K:K,"○")-COUNTIFS(入力用1年!B:B,"&gt;="&amp;MIN(D27:J32),入力用1年!B:B,"&lt;="&amp;MAX(D27:J32),入力用1年!K:K,"○",入力用1年!G:G,"&lt;&gt;")),3),"-")</f>
        <v>0.28999999999999998</v>
      </c>
      <c r="I24" s="298"/>
      <c r="J24" s="298"/>
      <c r="K24" s="148" t="s">
        <v>89</v>
      </c>
      <c r="L24" s="135">
        <f>COUNTIFS(入力用1年!B:B,"&gt;="&amp;MIN(D27:J32),入力用1年!B:B,"&lt;="&amp;MAX(D27:J32),入力用1年!K:K,"○",入力用1年!H:H,"休工",入力用1年!G:G,"")</f>
        <v>9</v>
      </c>
      <c r="M24" s="115"/>
      <c r="N24" s="115"/>
      <c r="O24" s="297" t="s">
        <v>14</v>
      </c>
      <c r="P24" s="297"/>
      <c r="Q24" s="131" t="str">
        <f>IF(T24="-","-",IF(OR(T24&gt;=8/28,X24&gt;=W33),"OK","NG"))</f>
        <v>OK</v>
      </c>
      <c r="R24" s="296" t="s">
        <v>54</v>
      </c>
      <c r="S24" s="296"/>
      <c r="T24" s="298">
        <f>IFERROR(ROUNDDOWN(X24/(COUNTIFS(入力用1年!B:B,"&gt;="&amp;MIN(P27:V32),入力用1年!B:B,"&lt;="&amp;MAX(P27:V32),入力用1年!K:K,"○")-COUNTIFS(入力用1年!B:B,"&gt;="&amp;MIN(P27:V32),入力用1年!B:B,"&lt;="&amp;MAX(P27:V32),入力用1年!K:K,"○",入力用1年!G:G,"&lt;&gt;")),3),"-")</f>
        <v>0.35</v>
      </c>
      <c r="U24" s="298"/>
      <c r="V24" s="298"/>
      <c r="W24" s="148" t="s">
        <v>89</v>
      </c>
      <c r="X24" s="135">
        <f>COUNTIFS(入力用1年!B:B,"&gt;="&amp;MIN(P27:V32),入力用1年!B:B,"&lt;="&amp;MAX(P27:V32),入力用1年!K:K,"○",入力用1年!H:H,"休工",入力用1年!G:G,"")</f>
        <v>7</v>
      </c>
      <c r="Y24" s="115"/>
      <c r="Z24" s="115"/>
      <c r="AA24" s="297" t="s">
        <v>14</v>
      </c>
      <c r="AB24" s="297"/>
      <c r="AC24" s="131" t="str">
        <f>IF(AF24="-","-",IF(OR(AF24&gt;=8/28,AJ24&gt;=AI33),"OK","NG"))</f>
        <v>-</v>
      </c>
      <c r="AD24" s="296" t="s">
        <v>54</v>
      </c>
      <c r="AE24" s="296"/>
      <c r="AF24" s="298" t="str">
        <f>IFERROR(ROUNDDOWN(AJ24/(COUNTIFS(入力用1年!B:B,"&gt;="&amp;MIN(AB27:AH32),入力用1年!B:B,"&lt;="&amp;MAX(AB27:AH32),入力用1年!K:K,"○")-COUNTIFS(入力用1年!B:B,"&gt;="&amp;MIN(AB27:AH32),入力用1年!B:B,"&lt;="&amp;MAX(AB27:AH32),入力用1年!K:K,"○",入力用1年!G:G,"&lt;&gt;")),3),"-")</f>
        <v>-</v>
      </c>
      <c r="AG24" s="298"/>
      <c r="AH24" s="298"/>
      <c r="AI24" s="148" t="s">
        <v>89</v>
      </c>
      <c r="AJ24" s="135">
        <f>COUNTIFS(入力用1年!B:B,"&gt;="&amp;MIN(AB27:AH32),入力用1年!B:B,"&lt;="&amp;MAX(AB27:AH32),入力用1年!K:K,"○",入力用1年!H:H,"休工",入力用1年!G:G,"")</f>
        <v>0</v>
      </c>
      <c r="AK24" s="115"/>
    </row>
    <row r="25" spans="3:43" s="131" customFormat="1" ht="18.75" customHeight="1" x14ac:dyDescent="0.4">
      <c r="D25" s="132">
        <v>7</v>
      </c>
      <c r="E25" s="133" t="s">
        <v>4</v>
      </c>
      <c r="F25" s="133"/>
      <c r="G25" s="133"/>
      <c r="H25" s="133"/>
      <c r="I25" s="133"/>
      <c r="J25" s="157"/>
      <c r="K25" s="290" t="s">
        <v>60</v>
      </c>
      <c r="L25" s="291"/>
      <c r="M25" s="292"/>
      <c r="N25" s="149"/>
      <c r="P25" s="132">
        <v>8</v>
      </c>
      <c r="Q25" s="133" t="s">
        <v>4</v>
      </c>
      <c r="R25" s="133"/>
      <c r="S25" s="133"/>
      <c r="T25" s="133"/>
      <c r="U25" s="133"/>
      <c r="V25" s="157"/>
      <c r="W25" s="290" t="s">
        <v>60</v>
      </c>
      <c r="X25" s="291"/>
      <c r="Y25" s="292"/>
      <c r="Z25" s="149"/>
      <c r="AB25" s="132">
        <v>9</v>
      </c>
      <c r="AC25" s="133" t="s">
        <v>4</v>
      </c>
      <c r="AD25" s="133"/>
      <c r="AE25" s="133"/>
      <c r="AF25" s="133"/>
      <c r="AG25" s="133"/>
      <c r="AH25" s="157"/>
      <c r="AI25" s="290" t="s">
        <v>60</v>
      </c>
      <c r="AJ25" s="291"/>
      <c r="AK25" s="292"/>
    </row>
    <row r="26" spans="3:43" s="131" customFormat="1" ht="27" customHeight="1" x14ac:dyDescent="0.4">
      <c r="D26" s="136" t="s">
        <v>5</v>
      </c>
      <c r="E26" s="137" t="s">
        <v>3</v>
      </c>
      <c r="F26" s="137" t="s">
        <v>6</v>
      </c>
      <c r="G26" s="137" t="s">
        <v>7</v>
      </c>
      <c r="H26" s="137" t="s">
        <v>8</v>
      </c>
      <c r="I26" s="137" t="s">
        <v>9</v>
      </c>
      <c r="J26" s="158" t="s">
        <v>10</v>
      </c>
      <c r="K26" s="139" t="s">
        <v>50</v>
      </c>
      <c r="L26" s="140" t="s">
        <v>89</v>
      </c>
      <c r="M26" s="141" t="s">
        <v>51</v>
      </c>
      <c r="N26" s="150"/>
      <c r="P26" s="136" t="s">
        <v>5</v>
      </c>
      <c r="Q26" s="137" t="s">
        <v>3</v>
      </c>
      <c r="R26" s="137" t="s">
        <v>6</v>
      </c>
      <c r="S26" s="137" t="s">
        <v>7</v>
      </c>
      <c r="T26" s="137" t="s">
        <v>8</v>
      </c>
      <c r="U26" s="137" t="s">
        <v>9</v>
      </c>
      <c r="V26" s="158" t="s">
        <v>10</v>
      </c>
      <c r="W26" s="139" t="s">
        <v>50</v>
      </c>
      <c r="X26" s="140" t="s">
        <v>89</v>
      </c>
      <c r="Y26" s="141" t="s">
        <v>51</v>
      </c>
      <c r="Z26" s="150"/>
      <c r="AB26" s="136" t="s">
        <v>5</v>
      </c>
      <c r="AC26" s="137" t="s">
        <v>3</v>
      </c>
      <c r="AD26" s="137" t="s">
        <v>6</v>
      </c>
      <c r="AE26" s="137" t="s">
        <v>7</v>
      </c>
      <c r="AF26" s="137" t="s">
        <v>8</v>
      </c>
      <c r="AG26" s="137" t="s">
        <v>9</v>
      </c>
      <c r="AH26" s="158" t="s">
        <v>10</v>
      </c>
      <c r="AI26" s="139" t="s">
        <v>50</v>
      </c>
      <c r="AJ26" s="140" t="s">
        <v>89</v>
      </c>
      <c r="AK26" s="141" t="s">
        <v>51</v>
      </c>
    </row>
    <row r="27" spans="3:43" s="131" customFormat="1" ht="18.75" customHeight="1" x14ac:dyDescent="0.4">
      <c r="D27" s="142" t="str">
        <f>IF(B27&lt;&gt;"",B27+1,IF(TEXT(EDATE(MIN($AB$17:$AH$17),1),"aaa")=D26,EDATE(MIN($AB$17:$AH$17),1),""))</f>
        <v/>
      </c>
      <c r="E27" s="127" t="str">
        <f t="shared" ref="E27:J27" si="9">IF(D27&lt;&gt;"",D27+1,IF(TEXT(EDATE(MIN($AB$17:$AH$17),1),"aaa")=E26,EDATE(MIN($AB$17:$AH$17),1),""))</f>
        <v/>
      </c>
      <c r="F27" s="127">
        <f t="shared" si="9"/>
        <v>45839</v>
      </c>
      <c r="G27" s="127">
        <f t="shared" si="9"/>
        <v>45840</v>
      </c>
      <c r="H27" s="127">
        <f t="shared" si="9"/>
        <v>45841</v>
      </c>
      <c r="I27" s="127">
        <f t="shared" si="9"/>
        <v>45842</v>
      </c>
      <c r="J27" s="128">
        <f t="shared" si="9"/>
        <v>45843</v>
      </c>
      <c r="K27" s="159">
        <f>COUNTIFS(入力用1年!B:B,"&gt;="&amp;MIN(D27:J27),入力用1年!B:B,"&lt;="&amp;MAX(D27:J27),入力用1年!K:K,"○",入力用1年!G:G,"",入力用1年!D:D,"休日")</f>
        <v>1</v>
      </c>
      <c r="L27" s="112">
        <f>COUNTIFS(入力用1年!$B:$B,"&gt;="&amp;MIN(D27:J27),入力用1年!$B:$B,"&lt;="&amp;MAX(D27:J27),入力用1年!$K:$K,"○",入力用1年!$G:$G,"",入力用1年!$H:$H,"休工")</f>
        <v>1</v>
      </c>
      <c r="M27" s="121" t="str">
        <f t="shared" ref="M27:M32" si="10">IF(K27=0,"",IF(K27=0,"-",IF(L27&gt;=K27,"〇",IF(L27&lt;=K27,"×"))))</f>
        <v>〇</v>
      </c>
      <c r="N27" s="151"/>
      <c r="P27" s="142" t="str">
        <f t="shared" ref="P27:V27" si="11">IF(O27&lt;&gt;"",O27+1,IF(TEXT(EDATE(MIN($D$27:$J$27),1),"aaa")=P26,EDATE(MIN($D$27:$J$27),1),""))</f>
        <v/>
      </c>
      <c r="Q27" s="127" t="str">
        <f t="shared" si="11"/>
        <v/>
      </c>
      <c r="R27" s="127" t="str">
        <f t="shared" si="11"/>
        <v/>
      </c>
      <c r="S27" s="127" t="str">
        <f t="shared" si="11"/>
        <v/>
      </c>
      <c r="T27" s="127" t="str">
        <f t="shared" si="11"/>
        <v/>
      </c>
      <c r="U27" s="127">
        <f t="shared" si="11"/>
        <v>45870</v>
      </c>
      <c r="V27" s="128">
        <f t="shared" si="11"/>
        <v>45871</v>
      </c>
      <c r="W27" s="159">
        <f>COUNTIFS(入力用1年!B:B,"&gt;="&amp;MIN(P27:V27),入力用1年!B:B,"&lt;="&amp;MAX(P27:V27),入力用1年!K:K,"○",入力用1年!G:G,"",入力用1年!D:D,"休日")</f>
        <v>1</v>
      </c>
      <c r="X27" s="112">
        <f>COUNTIFS(入力用1年!$B:$B,"&gt;="&amp;MIN(P27:V27),入力用1年!$B:$B,"&lt;="&amp;MAX(P27:V27),入力用1年!$K:$K,"○",入力用1年!$G:$G,"",入力用1年!$H:$H,"休工")</f>
        <v>1</v>
      </c>
      <c r="Y27" s="121" t="str">
        <f t="shared" ref="Y27:Y32" si="12">IF(W27=0,"",IF(W27=0,"-",IF(X27&gt;=W27,"〇",IF(X27&lt;=W27,"×"))))</f>
        <v>〇</v>
      </c>
      <c r="Z27" s="151"/>
      <c r="AB27" s="142" t="str">
        <f t="shared" ref="AB27:AH27" si="13">IF(AA27&lt;&gt;"",AA27+1,IF(TEXT(EDATE(MIN($P$27:$V$27),1),"aaa")=AB26,EDATE(MIN($P$27:$V$27),1),""))</f>
        <v/>
      </c>
      <c r="AC27" s="127">
        <f t="shared" si="13"/>
        <v>45901</v>
      </c>
      <c r="AD27" s="127">
        <f t="shared" si="13"/>
        <v>45902</v>
      </c>
      <c r="AE27" s="127">
        <f t="shared" si="13"/>
        <v>45903</v>
      </c>
      <c r="AF27" s="127">
        <f t="shared" si="13"/>
        <v>45904</v>
      </c>
      <c r="AG27" s="127">
        <f t="shared" si="13"/>
        <v>45905</v>
      </c>
      <c r="AH27" s="128">
        <f t="shared" si="13"/>
        <v>45906</v>
      </c>
      <c r="AI27" s="159">
        <f>COUNTIFS(入力用1年!B:B,"&gt;="&amp;MIN(AB27:AH27),入力用1年!B:B,"&lt;="&amp;MAX(AB27:AH27),入力用1年!K:K,"○",入力用1年!G:G,"",入力用1年!D:D,"休日")</f>
        <v>0</v>
      </c>
      <c r="AJ27" s="112">
        <f>COUNTIFS(入力用1年!$B:$B,"&gt;="&amp;MIN(AB27:AH27),入力用1年!$B:$B,"&lt;="&amp;MAX(AB27:AH27),入力用1年!$K:$K,"○",入力用1年!$G:$G,"",入力用1年!$H:$H,"休工")</f>
        <v>0</v>
      </c>
      <c r="AK27" s="121" t="str">
        <f t="shared" ref="AK27:AK32" si="14">IF(AI27=0,"",IF(AI27=0,"-",IF(AJ27&gt;=AI27,"〇",IF(AJ27&lt;=AI27,"×"))))</f>
        <v/>
      </c>
    </row>
    <row r="28" spans="3:43" s="131" customFormat="1" ht="18.75" customHeight="1" x14ac:dyDescent="0.4">
      <c r="D28" s="142">
        <f>IFERROR(IF(MONTH(J27+1)=$D$25,J27+1,""),"")</f>
        <v>45844</v>
      </c>
      <c r="E28" s="127">
        <f t="shared" ref="E28:J32" si="15">IFERROR(IF(MONTH(D28+1)=$D$25,D28+1,""),"")</f>
        <v>45845</v>
      </c>
      <c r="F28" s="127">
        <f t="shared" si="15"/>
        <v>45846</v>
      </c>
      <c r="G28" s="127">
        <f t="shared" si="15"/>
        <v>45847</v>
      </c>
      <c r="H28" s="127">
        <f t="shared" si="15"/>
        <v>45848</v>
      </c>
      <c r="I28" s="127">
        <f t="shared" si="15"/>
        <v>45849</v>
      </c>
      <c r="J28" s="128">
        <f t="shared" si="15"/>
        <v>45850</v>
      </c>
      <c r="K28" s="159">
        <f>COUNTIFS(入力用1年!B:B,"&gt;="&amp;MIN(D28:J28),入力用1年!B:B,"&lt;="&amp;MAX(D28:J28),入力用1年!K:K,"○",入力用1年!G:G,"",入力用1年!D:D,"休日")</f>
        <v>2</v>
      </c>
      <c r="L28" s="112">
        <f>COUNTIFS(入力用1年!$B:$B,"&gt;="&amp;MIN(D28:J28),入力用1年!$B:$B,"&lt;="&amp;MAX(D28:J28),入力用1年!$K:$K,"○",入力用1年!$G:$G,"",入力用1年!$H:$H,"休工")</f>
        <v>2</v>
      </c>
      <c r="M28" s="121" t="str">
        <f t="shared" si="10"/>
        <v>〇</v>
      </c>
      <c r="N28" s="151"/>
      <c r="P28" s="142">
        <f>IFERROR(IF(MONTH(V27+1)=$P$25,V27+1,""),"")</f>
        <v>45872</v>
      </c>
      <c r="Q28" s="127">
        <f t="shared" ref="Q28:V32" si="16">IFERROR(IF(MONTH(P28+1)=$P$25,P28+1,""),"")</f>
        <v>45873</v>
      </c>
      <c r="R28" s="127">
        <f t="shared" si="16"/>
        <v>45874</v>
      </c>
      <c r="S28" s="127">
        <f t="shared" si="16"/>
        <v>45875</v>
      </c>
      <c r="T28" s="127">
        <f t="shared" si="16"/>
        <v>45876</v>
      </c>
      <c r="U28" s="127">
        <f t="shared" si="16"/>
        <v>45877</v>
      </c>
      <c r="V28" s="128">
        <f t="shared" si="16"/>
        <v>45878</v>
      </c>
      <c r="W28" s="159">
        <f>COUNTIFS(入力用1年!B:B,"&gt;="&amp;MIN(P28:V28),入力用1年!B:B,"&lt;="&amp;MAX(P28:V28),入力用1年!K:K,"○",入力用1年!G:G,"",入力用1年!D:D,"休日")</f>
        <v>2</v>
      </c>
      <c r="X28" s="112">
        <f>COUNTIFS(入力用1年!$B:$B,"&gt;="&amp;MIN(P28:V28),入力用1年!$B:$B,"&lt;="&amp;MAX(P28:V28),入力用1年!$K:$K,"○",入力用1年!$G:$G,"",入力用1年!$H:$H,"休工")</f>
        <v>2</v>
      </c>
      <c r="Y28" s="121" t="str">
        <f t="shared" si="12"/>
        <v>〇</v>
      </c>
      <c r="Z28" s="151"/>
      <c r="AB28" s="142">
        <f>IFERROR(IF(MONTH(AH27+1)=$AB$25,AH27+1,""),"")</f>
        <v>45907</v>
      </c>
      <c r="AC28" s="127">
        <f t="shared" ref="AC28:AH32" si="17">IFERROR(IF(MONTH(AB28+1)=$AB$25,AB28+1,""),"")</f>
        <v>45908</v>
      </c>
      <c r="AD28" s="127">
        <f t="shared" si="17"/>
        <v>45909</v>
      </c>
      <c r="AE28" s="127">
        <f t="shared" si="17"/>
        <v>45910</v>
      </c>
      <c r="AF28" s="127">
        <f t="shared" si="17"/>
        <v>45911</v>
      </c>
      <c r="AG28" s="127">
        <f t="shared" si="17"/>
        <v>45912</v>
      </c>
      <c r="AH28" s="128">
        <f t="shared" si="17"/>
        <v>45913</v>
      </c>
      <c r="AI28" s="159">
        <f>COUNTIFS(入力用1年!B:B,"&gt;="&amp;MIN(AB28:AH28),入力用1年!B:B,"&lt;="&amp;MAX(AB28:AH28),入力用1年!K:K,"○",入力用1年!G:G,"",入力用1年!D:D,"休日")</f>
        <v>0</v>
      </c>
      <c r="AJ28" s="112">
        <f>COUNTIFS(入力用1年!$B:$B,"&gt;="&amp;MIN(AB28:AH28),入力用1年!$B:$B,"&lt;="&amp;MAX(AB28:AH28),入力用1年!$K:$K,"○",入力用1年!$G:$G,"",入力用1年!$H:$H,"休工")</f>
        <v>0</v>
      </c>
      <c r="AK28" s="121" t="str">
        <f t="shared" si="14"/>
        <v/>
      </c>
    </row>
    <row r="29" spans="3:43" s="131" customFormat="1" ht="18.75" customHeight="1" x14ac:dyDescent="0.4">
      <c r="D29" s="142">
        <f>IFERROR(IF(MONTH(J28+1)=$D$25,J28+1,""),"")</f>
        <v>45851</v>
      </c>
      <c r="E29" s="127">
        <f t="shared" si="15"/>
        <v>45852</v>
      </c>
      <c r="F29" s="127">
        <f t="shared" si="15"/>
        <v>45853</v>
      </c>
      <c r="G29" s="127">
        <f t="shared" si="15"/>
        <v>45854</v>
      </c>
      <c r="H29" s="127">
        <f t="shared" si="15"/>
        <v>45855</v>
      </c>
      <c r="I29" s="127">
        <f t="shared" si="15"/>
        <v>45856</v>
      </c>
      <c r="J29" s="128">
        <f t="shared" si="15"/>
        <v>45857</v>
      </c>
      <c r="K29" s="159">
        <f>COUNTIFS(入力用1年!B:B,"&gt;="&amp;MIN(D29:J29),入力用1年!B:B,"&lt;="&amp;MAX(D29:J29),入力用1年!K:K,"○",入力用1年!G:G,"",入力用1年!D:D,"休日")</f>
        <v>2</v>
      </c>
      <c r="L29" s="112">
        <f>COUNTIFS(入力用1年!$B:$B,"&gt;="&amp;MIN(D29:J29),入力用1年!$B:$B,"&lt;="&amp;MAX(D29:J29),入力用1年!$K:$K,"○",入力用1年!$G:$G,"",入力用1年!$H:$H,"休工")</f>
        <v>2</v>
      </c>
      <c r="M29" s="121" t="str">
        <f t="shared" si="10"/>
        <v>〇</v>
      </c>
      <c r="N29" s="151"/>
      <c r="P29" s="142">
        <f>IFERROR(IF(MONTH(V28+1)=$P$25,V28+1,""),"")</f>
        <v>45879</v>
      </c>
      <c r="Q29" s="127">
        <f t="shared" si="16"/>
        <v>45880</v>
      </c>
      <c r="R29" s="127">
        <f t="shared" si="16"/>
        <v>45881</v>
      </c>
      <c r="S29" s="127">
        <f t="shared" si="16"/>
        <v>45882</v>
      </c>
      <c r="T29" s="127">
        <f t="shared" si="16"/>
        <v>45883</v>
      </c>
      <c r="U29" s="127">
        <f t="shared" si="16"/>
        <v>45884</v>
      </c>
      <c r="V29" s="128">
        <f t="shared" si="16"/>
        <v>45885</v>
      </c>
      <c r="W29" s="159">
        <f>COUNTIFS(入力用1年!B:B,"&gt;="&amp;MIN(P29:V29),入力用1年!B:B,"&lt;="&amp;MAX(P29:V29),入力用1年!K:K,"○",入力用1年!G:G,"",入力用1年!D:D,"休日")</f>
        <v>3</v>
      </c>
      <c r="X29" s="112">
        <f>COUNTIFS(入力用1年!$B:$B,"&gt;="&amp;MIN(P29:V29),入力用1年!$B:$B,"&lt;="&amp;MAX(P29:V29),入力用1年!$K:$K,"○",入力用1年!$G:$G,"",入力用1年!$H:$H,"休工")</f>
        <v>3</v>
      </c>
      <c r="Y29" s="121" t="str">
        <f t="shared" si="12"/>
        <v>〇</v>
      </c>
      <c r="Z29" s="151"/>
      <c r="AB29" s="142">
        <f>IFERROR(IF(MONTH(AH28+1)=$AB$25,AH28+1,""),"")</f>
        <v>45914</v>
      </c>
      <c r="AC29" s="127">
        <f t="shared" si="17"/>
        <v>45915</v>
      </c>
      <c r="AD29" s="127">
        <f t="shared" si="17"/>
        <v>45916</v>
      </c>
      <c r="AE29" s="127">
        <f t="shared" si="17"/>
        <v>45917</v>
      </c>
      <c r="AF29" s="127">
        <f t="shared" si="17"/>
        <v>45918</v>
      </c>
      <c r="AG29" s="127">
        <f t="shared" si="17"/>
        <v>45919</v>
      </c>
      <c r="AH29" s="128">
        <f t="shared" si="17"/>
        <v>45920</v>
      </c>
      <c r="AI29" s="159">
        <f>COUNTIFS(入力用1年!B:B,"&gt;="&amp;MIN(AB29:AH29),入力用1年!B:B,"&lt;="&amp;MAX(AB29:AH29),入力用1年!K:K,"○",入力用1年!G:G,"",入力用1年!D:D,"休日")</f>
        <v>0</v>
      </c>
      <c r="AJ29" s="112">
        <f>COUNTIFS(入力用1年!$B:$B,"&gt;="&amp;MIN(AB29:AH29),入力用1年!$B:$B,"&lt;="&amp;MAX(AB29:AH29),入力用1年!$K:$K,"○",入力用1年!$G:$G,"",入力用1年!$H:$H,"休工")</f>
        <v>0</v>
      </c>
      <c r="AK29" s="121" t="str">
        <f t="shared" si="14"/>
        <v/>
      </c>
    </row>
    <row r="30" spans="3:43" s="131" customFormat="1" ht="18.75" customHeight="1" x14ac:dyDescent="0.4">
      <c r="D30" s="142">
        <f>IFERROR(IF(MONTH(J29+1)=$D$25,J29+1,""),"")</f>
        <v>45858</v>
      </c>
      <c r="E30" s="127">
        <f t="shared" si="15"/>
        <v>45859</v>
      </c>
      <c r="F30" s="127">
        <f t="shared" si="15"/>
        <v>45860</v>
      </c>
      <c r="G30" s="127">
        <f t="shared" si="15"/>
        <v>45861</v>
      </c>
      <c r="H30" s="127">
        <f t="shared" si="15"/>
        <v>45862</v>
      </c>
      <c r="I30" s="127">
        <f t="shared" si="15"/>
        <v>45863</v>
      </c>
      <c r="J30" s="128">
        <f t="shared" si="15"/>
        <v>45864</v>
      </c>
      <c r="K30" s="159">
        <f>COUNTIFS(入力用1年!B:B,"&gt;="&amp;MIN(D30:J30),入力用1年!B:B,"&lt;="&amp;MAX(D30:J30),入力用1年!K:K,"○",入力用1年!G:G,"",入力用1年!D:D,"休日")</f>
        <v>3</v>
      </c>
      <c r="L30" s="112">
        <f>COUNTIFS(入力用1年!$B:$B,"&gt;="&amp;MIN(D30:J30),入力用1年!$B:$B,"&lt;="&amp;MAX(D30:J30),入力用1年!$K:$K,"○",入力用1年!$G:$G,"",入力用1年!$H:$H,"休工")</f>
        <v>3</v>
      </c>
      <c r="M30" s="121" t="str">
        <f t="shared" si="10"/>
        <v>〇</v>
      </c>
      <c r="N30" s="151"/>
      <c r="P30" s="142">
        <f>IFERROR(IF(MONTH(V29+1)=$P$25,V29+1,""),"")</f>
        <v>45886</v>
      </c>
      <c r="Q30" s="127">
        <f t="shared" si="16"/>
        <v>45887</v>
      </c>
      <c r="R30" s="127">
        <f t="shared" si="16"/>
        <v>45888</v>
      </c>
      <c r="S30" s="127">
        <f t="shared" si="16"/>
        <v>45889</v>
      </c>
      <c r="T30" s="127">
        <f t="shared" si="16"/>
        <v>45890</v>
      </c>
      <c r="U30" s="127">
        <f t="shared" si="16"/>
        <v>45891</v>
      </c>
      <c r="V30" s="128">
        <f t="shared" si="16"/>
        <v>45892</v>
      </c>
      <c r="W30" s="159">
        <f>COUNTIFS(入力用1年!B:B,"&gt;="&amp;MIN(P30:V30),入力用1年!B:B,"&lt;="&amp;MAX(P30:V30),入力用1年!K:K,"○",入力用1年!G:G,"",入力用1年!D:D,"休日")</f>
        <v>1</v>
      </c>
      <c r="X30" s="112">
        <f>COUNTIFS(入力用1年!$B:$B,"&gt;="&amp;MIN(P30:V30),入力用1年!$B:$B,"&lt;="&amp;MAX(P30:V30),入力用1年!$K:$K,"○",入力用1年!$G:$G,"",入力用1年!$H:$H,"休工")</f>
        <v>1</v>
      </c>
      <c r="Y30" s="121" t="str">
        <f t="shared" si="12"/>
        <v>〇</v>
      </c>
      <c r="Z30" s="151"/>
      <c r="AB30" s="142">
        <f>IFERROR(IF(MONTH(AH29+1)=$AB$25,AH29+1,""),"")</f>
        <v>45921</v>
      </c>
      <c r="AC30" s="127">
        <f t="shared" si="17"/>
        <v>45922</v>
      </c>
      <c r="AD30" s="127">
        <f t="shared" si="17"/>
        <v>45923</v>
      </c>
      <c r="AE30" s="127">
        <f t="shared" si="17"/>
        <v>45924</v>
      </c>
      <c r="AF30" s="127">
        <f t="shared" si="17"/>
        <v>45925</v>
      </c>
      <c r="AG30" s="127">
        <f t="shared" si="17"/>
        <v>45926</v>
      </c>
      <c r="AH30" s="128">
        <f t="shared" si="17"/>
        <v>45927</v>
      </c>
      <c r="AI30" s="159">
        <f>COUNTIFS(入力用1年!B:B,"&gt;="&amp;MIN(AB30:AH30),入力用1年!B:B,"&lt;="&amp;MAX(AB30:AH30),入力用1年!K:K,"○",入力用1年!G:G,"",入力用1年!D:D,"休日")</f>
        <v>0</v>
      </c>
      <c r="AJ30" s="112">
        <f>COUNTIFS(入力用1年!$B:$B,"&gt;="&amp;MIN(AB30:AH30),入力用1年!$B:$B,"&lt;="&amp;MAX(AB30:AH30),入力用1年!$K:$K,"○",入力用1年!$G:$G,"",入力用1年!$H:$H,"休工")</f>
        <v>0</v>
      </c>
      <c r="AK30" s="121" t="str">
        <f t="shared" si="14"/>
        <v/>
      </c>
    </row>
    <row r="31" spans="3:43" s="131" customFormat="1" ht="18.75" customHeight="1" x14ac:dyDescent="0.4">
      <c r="D31" s="142">
        <f>IFERROR(IF(MONTH(J30+1)=$D$25,J30+1,""),"")</f>
        <v>45865</v>
      </c>
      <c r="E31" s="127">
        <f t="shared" si="15"/>
        <v>45866</v>
      </c>
      <c r="F31" s="127">
        <f t="shared" si="15"/>
        <v>45867</v>
      </c>
      <c r="G31" s="127">
        <f t="shared" si="15"/>
        <v>45868</v>
      </c>
      <c r="H31" s="127">
        <f t="shared" si="15"/>
        <v>45869</v>
      </c>
      <c r="I31" s="127" t="str">
        <f t="shared" si="15"/>
        <v/>
      </c>
      <c r="J31" s="128" t="str">
        <f t="shared" si="15"/>
        <v/>
      </c>
      <c r="K31" s="159">
        <f>COUNTIFS(入力用1年!B:B,"&gt;="&amp;MIN(D31:J31),入力用1年!B:B,"&lt;="&amp;MAX(D31:J31),入力用1年!K:K,"○",入力用1年!G:G,"",入力用1年!D:D,"休日")</f>
        <v>1</v>
      </c>
      <c r="L31" s="112">
        <f>COUNTIFS(入力用1年!$B:$B,"&gt;="&amp;MIN(D31:J31),入力用1年!$B:$B,"&lt;="&amp;MAX(D31:J31),入力用1年!$K:$K,"○",入力用1年!$G:$G,"",入力用1年!$H:$H,"休工")</f>
        <v>1</v>
      </c>
      <c r="M31" s="121" t="str">
        <f t="shared" si="10"/>
        <v>〇</v>
      </c>
      <c r="N31" s="151"/>
      <c r="P31" s="142">
        <f>IFERROR(IF(MONTH(V30+1)=$P$25,V30+1,""),"")</f>
        <v>45893</v>
      </c>
      <c r="Q31" s="127">
        <f t="shared" si="16"/>
        <v>45894</v>
      </c>
      <c r="R31" s="127">
        <f t="shared" si="16"/>
        <v>45895</v>
      </c>
      <c r="S31" s="127">
        <f t="shared" si="16"/>
        <v>45896</v>
      </c>
      <c r="T31" s="127">
        <f t="shared" si="16"/>
        <v>45897</v>
      </c>
      <c r="U31" s="127">
        <f t="shared" si="16"/>
        <v>45898</v>
      </c>
      <c r="V31" s="128">
        <f t="shared" si="16"/>
        <v>45899</v>
      </c>
      <c r="W31" s="159">
        <f>COUNTIFS(入力用1年!B:B,"&gt;="&amp;MIN(P31:V31),入力用1年!B:B,"&lt;="&amp;MAX(P31:V31),入力用1年!K:K,"○",入力用1年!G:G,"",入力用1年!D:D,"休日")</f>
        <v>0</v>
      </c>
      <c r="X31" s="112">
        <f>COUNTIFS(入力用1年!$B:$B,"&gt;="&amp;MIN(P31:V31),入力用1年!$B:$B,"&lt;="&amp;MAX(P31:V31),入力用1年!$K:$K,"○",入力用1年!$G:$G,"",入力用1年!$H:$H,"休工")</f>
        <v>0</v>
      </c>
      <c r="Y31" s="121" t="str">
        <f t="shared" si="12"/>
        <v/>
      </c>
      <c r="Z31" s="151"/>
      <c r="AB31" s="142">
        <f>IFERROR(IF(MONTH(AH30+1)=$AB$25,AH30+1,""),"")</f>
        <v>45928</v>
      </c>
      <c r="AC31" s="127">
        <f t="shared" si="17"/>
        <v>45929</v>
      </c>
      <c r="AD31" s="127">
        <f t="shared" si="17"/>
        <v>45930</v>
      </c>
      <c r="AE31" s="127" t="str">
        <f t="shared" si="17"/>
        <v/>
      </c>
      <c r="AF31" s="127" t="str">
        <f t="shared" si="17"/>
        <v/>
      </c>
      <c r="AG31" s="127" t="str">
        <f t="shared" si="17"/>
        <v/>
      </c>
      <c r="AH31" s="128" t="str">
        <f t="shared" si="17"/>
        <v/>
      </c>
      <c r="AI31" s="159">
        <f>COUNTIFS(入力用1年!B:B,"&gt;="&amp;MIN(AB31:AH31),入力用1年!B:B,"&lt;="&amp;MAX(AB31:AH31),入力用1年!K:K,"○",入力用1年!G:G,"",入力用1年!D:D,"休日")</f>
        <v>0</v>
      </c>
      <c r="AJ31" s="112">
        <f>COUNTIFS(入力用1年!$B:$B,"&gt;="&amp;MIN(AB31:AH31),入力用1年!$B:$B,"&lt;="&amp;MAX(AB31:AH31),入力用1年!$K:$K,"○",入力用1年!$G:$G,"",入力用1年!$H:$H,"休工")</f>
        <v>0</v>
      </c>
      <c r="AK31" s="121" t="str">
        <f t="shared" si="14"/>
        <v/>
      </c>
    </row>
    <row r="32" spans="3:43" s="131" customFormat="1" ht="18.75" customHeight="1" thickBot="1" x14ac:dyDescent="0.45">
      <c r="D32" s="144" t="str">
        <f>IFERROR(IF(MONTH(J31+1)=$D$25,J31+1,""),"")</f>
        <v/>
      </c>
      <c r="E32" s="129" t="str">
        <f t="shared" si="15"/>
        <v/>
      </c>
      <c r="F32" s="129" t="str">
        <f t="shared" si="15"/>
        <v/>
      </c>
      <c r="G32" s="129" t="str">
        <f t="shared" si="15"/>
        <v/>
      </c>
      <c r="H32" s="129" t="str">
        <f t="shared" si="15"/>
        <v/>
      </c>
      <c r="I32" s="129" t="str">
        <f t="shared" si="15"/>
        <v/>
      </c>
      <c r="J32" s="130" t="str">
        <f t="shared" si="15"/>
        <v/>
      </c>
      <c r="K32" s="160">
        <f>COUNTIFS(入力用1年!B:B,"&gt;="&amp;MIN(D32:J32),入力用1年!B:B,"&lt;="&amp;MAX(D32:J32),入力用1年!K:K,"○",入力用1年!G:G,"",入力用1年!D:D,"休日")</f>
        <v>0</v>
      </c>
      <c r="L32" s="123">
        <f>COUNTIFS(入力用1年!$B:$B,"&gt;="&amp;MIN(D32:J32),入力用1年!$B:$B,"&lt;="&amp;MAX(D32:J32),入力用1年!$K:$K,"○",入力用1年!$G:$G,"",入力用1年!$H:$H,"休工")</f>
        <v>0</v>
      </c>
      <c r="M32" s="124" t="str">
        <f t="shared" si="10"/>
        <v/>
      </c>
      <c r="N32" s="151"/>
      <c r="P32" s="144">
        <f>IFERROR(IF(MONTH(V31+1)=$P$25,V31+1,""),"")</f>
        <v>45900</v>
      </c>
      <c r="Q32" s="129" t="str">
        <f t="shared" si="16"/>
        <v/>
      </c>
      <c r="R32" s="129" t="str">
        <f t="shared" si="16"/>
        <v/>
      </c>
      <c r="S32" s="129" t="str">
        <f t="shared" si="16"/>
        <v/>
      </c>
      <c r="T32" s="129" t="str">
        <f t="shared" si="16"/>
        <v/>
      </c>
      <c r="U32" s="129" t="str">
        <f t="shared" si="16"/>
        <v/>
      </c>
      <c r="V32" s="130" t="str">
        <f t="shared" si="16"/>
        <v/>
      </c>
      <c r="W32" s="160">
        <f>COUNTIFS(入力用1年!B:B,"&gt;="&amp;MIN(P32:V32),入力用1年!B:B,"&lt;="&amp;MAX(P32:V32),入力用1年!K:K,"○",入力用1年!G:G,"",入力用1年!D:D,"休日")</f>
        <v>0</v>
      </c>
      <c r="X32" s="123">
        <f>COUNTIFS(入力用1年!$B:$B,"&gt;="&amp;MIN(P32:V32),入力用1年!$B:$B,"&lt;="&amp;MAX(P32:V32),入力用1年!$K:$K,"○",入力用1年!$G:$G,"",入力用1年!$H:$H,"休工")</f>
        <v>0</v>
      </c>
      <c r="Y32" s="124" t="str">
        <f t="shared" si="12"/>
        <v/>
      </c>
      <c r="Z32" s="151"/>
      <c r="AB32" s="144" t="str">
        <f>IFERROR(IF(MONTH(AH31+1)=$AB$25,AH31+1,""),"")</f>
        <v/>
      </c>
      <c r="AC32" s="129" t="str">
        <f t="shared" si="17"/>
        <v/>
      </c>
      <c r="AD32" s="129" t="str">
        <f t="shared" si="17"/>
        <v/>
      </c>
      <c r="AE32" s="129" t="str">
        <f t="shared" si="17"/>
        <v/>
      </c>
      <c r="AF32" s="129" t="str">
        <f t="shared" si="17"/>
        <v/>
      </c>
      <c r="AG32" s="129" t="str">
        <f t="shared" si="17"/>
        <v/>
      </c>
      <c r="AH32" s="130" t="str">
        <f t="shared" si="17"/>
        <v/>
      </c>
      <c r="AI32" s="160">
        <f>COUNTIFS(入力用1年!B:B,"&gt;="&amp;MIN(AB32:AH32),入力用1年!B:B,"&lt;="&amp;MAX(AB32:AH32),入力用1年!K:K,"○",入力用1年!G:G,"",入力用1年!D:D,"休日")</f>
        <v>0</v>
      </c>
      <c r="AJ32" s="123">
        <f>COUNTIFS(入力用1年!$B:$B,"&gt;="&amp;MIN(AB32:AH32),入力用1年!$B:$B,"&lt;="&amp;MAX(AB32:AH32),入力用1年!$K:$K,"○",入力用1年!$G:$G,"",入力用1年!$H:$H,"休工")</f>
        <v>0</v>
      </c>
      <c r="AK32" s="124" t="str">
        <f t="shared" si="14"/>
        <v/>
      </c>
    </row>
    <row r="33" spans="3:37" s="131" customFormat="1" ht="18.75" customHeight="1" x14ac:dyDescent="0.4">
      <c r="D33" s="152"/>
      <c r="E33" s="152"/>
      <c r="F33" s="152"/>
      <c r="G33" s="145"/>
      <c r="H33" s="146"/>
      <c r="I33" s="152"/>
      <c r="J33" s="146"/>
      <c r="K33" s="147">
        <f>SUM(K27:K32)</f>
        <v>9</v>
      </c>
      <c r="L33" s="147"/>
      <c r="M33" s="147"/>
      <c r="N33" s="147"/>
      <c r="O33" s="152"/>
      <c r="P33" s="152"/>
      <c r="Q33" s="152"/>
      <c r="R33" s="152"/>
      <c r="S33" s="145"/>
      <c r="T33" s="146"/>
      <c r="U33" s="152"/>
      <c r="V33" s="146"/>
      <c r="W33" s="147">
        <f>SUM(W27:W32)</f>
        <v>7</v>
      </c>
      <c r="X33" s="147"/>
      <c r="Y33" s="147"/>
      <c r="Z33" s="147"/>
      <c r="AA33" s="152"/>
      <c r="AB33" s="152"/>
      <c r="AC33" s="152"/>
      <c r="AD33" s="152"/>
      <c r="AE33" s="145"/>
      <c r="AF33" s="146"/>
      <c r="AG33" s="152"/>
      <c r="AH33" s="146"/>
      <c r="AI33" s="147">
        <f>SUM(AI27:AI32)</f>
        <v>0</v>
      </c>
      <c r="AK33" s="152"/>
    </row>
    <row r="34" spans="3:37" s="131" customFormat="1" ht="18.75" customHeight="1" thickBot="1" x14ac:dyDescent="0.45">
      <c r="C34" s="297" t="s">
        <v>14</v>
      </c>
      <c r="D34" s="297"/>
      <c r="E34" s="131" t="str">
        <f>IF(H34="-","-",IF(OR(H34&gt;=8/28,L34&gt;=K43),"OK","NG"))</f>
        <v>-</v>
      </c>
      <c r="F34" s="296" t="s">
        <v>54</v>
      </c>
      <c r="G34" s="296"/>
      <c r="H34" s="298" t="str">
        <f>IFERROR(ROUNDDOWN(L34/(COUNTIFS(入力用1年!B:B,"&gt;="&amp;MIN(D37:J42),入力用1年!B:B,"&lt;="&amp;MAX(D37:J42),入力用1年!K:K,"○")-COUNTIFS(入力用1年!B:B,"&gt;="&amp;MIN(D37:J42),入力用1年!B:B,"&lt;="&amp;MAX(D37:J42),入力用1年!K:K,"○",入力用1年!G:G,"&lt;&gt;")),3),"-")</f>
        <v>-</v>
      </c>
      <c r="I34" s="298"/>
      <c r="J34" s="298"/>
      <c r="K34" s="148" t="s">
        <v>89</v>
      </c>
      <c r="L34" s="135">
        <f>COUNTIFS(入力用1年!B:B,"&gt;="&amp;MIN(D37:J42),入力用1年!B:B,"&lt;="&amp;MAX(D37:J42),入力用1年!K:K,"○",入力用1年!H:H,"休工",入力用1年!G:G,"")</f>
        <v>0</v>
      </c>
      <c r="M34" s="115"/>
      <c r="N34" s="115"/>
      <c r="O34" s="297" t="s">
        <v>14</v>
      </c>
      <c r="P34" s="297"/>
      <c r="Q34" s="131" t="str">
        <f>IF(T34="-","-",IF(OR(T34&gt;=8/28,X34&gt;=W43),"OK","NG"))</f>
        <v>-</v>
      </c>
      <c r="R34" s="296" t="s">
        <v>54</v>
      </c>
      <c r="S34" s="296"/>
      <c r="T34" s="298" t="str">
        <f>IFERROR(ROUNDDOWN(X34/(COUNTIFS(入力用1年!B:B,"&gt;="&amp;MIN(P37:V42),入力用1年!B:B,"&lt;="&amp;MAX(P37:V42),入力用1年!K:K,"○")-COUNTIFS(入力用1年!B:B,"&gt;="&amp;MIN(P37:V42),入力用1年!B:B,"&lt;="&amp;MAX(P37:V42),入力用1年!K:K,"○",入力用1年!G:G,"&lt;&gt;")),3),"-")</f>
        <v>-</v>
      </c>
      <c r="U34" s="298"/>
      <c r="V34" s="298"/>
      <c r="W34" s="148" t="s">
        <v>89</v>
      </c>
      <c r="X34" s="135">
        <f>COUNTIFS(入力用1年!B:B,"&gt;="&amp;MIN(P37:V42),入力用1年!B:B,"&lt;="&amp;MAX(P37:V42),入力用1年!K:K,"○",入力用1年!H:H,"休工",入力用1年!G:G,"")</f>
        <v>0</v>
      </c>
      <c r="Y34" s="115"/>
      <c r="Z34" s="115"/>
      <c r="AA34" s="297" t="s">
        <v>14</v>
      </c>
      <c r="AB34" s="297"/>
      <c r="AC34" s="131" t="str">
        <f>IF(AF34="-","-",IF(OR(AF34&gt;=8/28,AJ34&gt;=AI43),"OK","NG"))</f>
        <v>-</v>
      </c>
      <c r="AD34" s="296" t="s">
        <v>54</v>
      </c>
      <c r="AE34" s="296"/>
      <c r="AF34" s="298" t="str">
        <f>IFERROR(ROUNDDOWN(AJ34/(COUNTIFS(入力用1年!B:B,"&gt;="&amp;MIN(AB37:AH42),入力用1年!B:B,"&lt;="&amp;MAX(AB37:AH42),入力用1年!K:K,"○")-COUNTIFS(入力用1年!B:B,"&gt;="&amp;MIN(AB37:AH42),入力用1年!B:B,"&lt;="&amp;MAX(AB37:AH42),入力用1年!K:K,"○",入力用1年!G:G,"&lt;&gt;")),3),"-")</f>
        <v>-</v>
      </c>
      <c r="AG34" s="298"/>
      <c r="AH34" s="298"/>
      <c r="AI34" s="148" t="s">
        <v>89</v>
      </c>
      <c r="AJ34" s="135">
        <f>COUNTIFS(入力用1年!B:B,"&gt;="&amp;MIN(AB37:AH42),入力用1年!B:B,"&lt;="&amp;MAX(AB37:AH42),入力用1年!K:K,"○",入力用1年!H:H,"休工",入力用1年!G:G,"")</f>
        <v>0</v>
      </c>
      <c r="AK34" s="115"/>
    </row>
    <row r="35" spans="3:37" s="131" customFormat="1" ht="18.75" customHeight="1" x14ac:dyDescent="0.4">
      <c r="D35" s="132">
        <v>10</v>
      </c>
      <c r="E35" s="133" t="s">
        <v>4</v>
      </c>
      <c r="F35" s="133"/>
      <c r="G35" s="133"/>
      <c r="H35" s="133"/>
      <c r="I35" s="133"/>
      <c r="J35" s="157"/>
      <c r="K35" s="290" t="s">
        <v>60</v>
      </c>
      <c r="L35" s="291"/>
      <c r="M35" s="292"/>
      <c r="N35" s="149"/>
      <c r="P35" s="132">
        <v>11</v>
      </c>
      <c r="Q35" s="133" t="s">
        <v>4</v>
      </c>
      <c r="R35" s="133"/>
      <c r="S35" s="133"/>
      <c r="T35" s="133"/>
      <c r="U35" s="133"/>
      <c r="V35" s="157"/>
      <c r="W35" s="290" t="s">
        <v>60</v>
      </c>
      <c r="X35" s="291"/>
      <c r="Y35" s="292"/>
      <c r="Z35" s="149"/>
      <c r="AB35" s="132">
        <v>12</v>
      </c>
      <c r="AC35" s="133" t="s">
        <v>4</v>
      </c>
      <c r="AD35" s="133"/>
      <c r="AE35" s="133"/>
      <c r="AF35" s="133"/>
      <c r="AG35" s="133"/>
      <c r="AH35" s="157"/>
      <c r="AI35" s="290" t="s">
        <v>60</v>
      </c>
      <c r="AJ35" s="291"/>
      <c r="AK35" s="292"/>
    </row>
    <row r="36" spans="3:37" s="131" customFormat="1" ht="27" customHeight="1" x14ac:dyDescent="0.4">
      <c r="D36" s="136" t="s">
        <v>5</v>
      </c>
      <c r="E36" s="137" t="s">
        <v>3</v>
      </c>
      <c r="F36" s="137" t="s">
        <v>6</v>
      </c>
      <c r="G36" s="137" t="s">
        <v>7</v>
      </c>
      <c r="H36" s="137" t="s">
        <v>8</v>
      </c>
      <c r="I36" s="137" t="s">
        <v>9</v>
      </c>
      <c r="J36" s="158" t="s">
        <v>10</v>
      </c>
      <c r="K36" s="139" t="s">
        <v>50</v>
      </c>
      <c r="L36" s="140" t="s">
        <v>89</v>
      </c>
      <c r="M36" s="141" t="s">
        <v>51</v>
      </c>
      <c r="N36" s="150"/>
      <c r="P36" s="136" t="s">
        <v>5</v>
      </c>
      <c r="Q36" s="137" t="s">
        <v>3</v>
      </c>
      <c r="R36" s="137" t="s">
        <v>6</v>
      </c>
      <c r="S36" s="137" t="s">
        <v>7</v>
      </c>
      <c r="T36" s="137" t="s">
        <v>8</v>
      </c>
      <c r="U36" s="137" t="s">
        <v>9</v>
      </c>
      <c r="V36" s="158" t="s">
        <v>10</v>
      </c>
      <c r="W36" s="139" t="s">
        <v>50</v>
      </c>
      <c r="X36" s="140" t="s">
        <v>89</v>
      </c>
      <c r="Y36" s="141" t="s">
        <v>51</v>
      </c>
      <c r="Z36" s="150"/>
      <c r="AB36" s="136" t="s">
        <v>5</v>
      </c>
      <c r="AC36" s="137" t="s">
        <v>3</v>
      </c>
      <c r="AD36" s="137" t="s">
        <v>6</v>
      </c>
      <c r="AE36" s="137" t="s">
        <v>7</v>
      </c>
      <c r="AF36" s="137" t="s">
        <v>8</v>
      </c>
      <c r="AG36" s="137" t="s">
        <v>9</v>
      </c>
      <c r="AH36" s="158" t="s">
        <v>10</v>
      </c>
      <c r="AI36" s="139" t="s">
        <v>50</v>
      </c>
      <c r="AJ36" s="140" t="s">
        <v>89</v>
      </c>
      <c r="AK36" s="141" t="s">
        <v>51</v>
      </c>
    </row>
    <row r="37" spans="3:37" s="131" customFormat="1" ht="18.75" customHeight="1" x14ac:dyDescent="0.4">
      <c r="D37" s="142" t="str">
        <f>IF(B37&lt;&gt;"",B37+1,IF(TEXT(EDATE(MIN($AB$27:$AH$27),1),"aaa")=D36,EDATE(MIN($AB$27:$AH$27),1),""))</f>
        <v/>
      </c>
      <c r="E37" s="127" t="str">
        <f t="shared" ref="E37:J37" si="18">IF(D37&lt;&gt;"",D37+1,IF(TEXT(EDATE(MIN($AB$27:$AH$27),1),"aaa")=E36,EDATE(MIN($AB$27:$AH$27),1),""))</f>
        <v/>
      </c>
      <c r="F37" s="127" t="str">
        <f t="shared" si="18"/>
        <v/>
      </c>
      <c r="G37" s="127">
        <f t="shared" si="18"/>
        <v>45931</v>
      </c>
      <c r="H37" s="127">
        <f t="shared" si="18"/>
        <v>45932</v>
      </c>
      <c r="I37" s="127">
        <f t="shared" si="18"/>
        <v>45933</v>
      </c>
      <c r="J37" s="128">
        <f t="shared" si="18"/>
        <v>45934</v>
      </c>
      <c r="K37" s="159">
        <f>COUNTIFS(入力用1年!B:B,"&gt;="&amp;MIN(D37:J37),入力用1年!B:B,"&lt;="&amp;MAX(D37:J37),入力用1年!K:K,"○",入力用1年!G:G,"",入力用1年!D:D,"休日")</f>
        <v>0</v>
      </c>
      <c r="L37" s="112">
        <f>COUNTIFS(入力用1年!$B:$B,"&gt;="&amp;MIN(D37:J37),入力用1年!$B:$B,"&lt;="&amp;MAX(D37:J37),入力用1年!$K:$K,"○",入力用1年!$G:$G,"",入力用1年!$H:$H,"休工")</f>
        <v>0</v>
      </c>
      <c r="M37" s="121" t="str">
        <f t="shared" ref="M37:M42" si="19">IF(K37=0,"",IF(K37=0,"-",IF(L37&gt;=K37,"〇",IF(L37&lt;=K37,"×"))))</f>
        <v/>
      </c>
      <c r="N37" s="151"/>
      <c r="P37" s="142" t="str">
        <f t="shared" ref="P37:V37" si="20">IF(O37&lt;&gt;"",O37+1,IF(TEXT(EDATE(MIN($D$37:$J$37),1),"aaa")=P36,EDATE(MIN($D$37:$J$37),1),""))</f>
        <v/>
      </c>
      <c r="Q37" s="127" t="str">
        <f t="shared" si="20"/>
        <v/>
      </c>
      <c r="R37" s="127" t="str">
        <f t="shared" si="20"/>
        <v/>
      </c>
      <c r="S37" s="127" t="str">
        <f t="shared" si="20"/>
        <v/>
      </c>
      <c r="T37" s="127" t="str">
        <f t="shared" si="20"/>
        <v/>
      </c>
      <c r="U37" s="127" t="str">
        <f t="shared" si="20"/>
        <v/>
      </c>
      <c r="V37" s="128">
        <f t="shared" si="20"/>
        <v>45962</v>
      </c>
      <c r="W37" s="159">
        <f>COUNTIFS(入力用1年!B:B,"&gt;="&amp;MIN(P37:V37),入力用1年!B:B,"&lt;="&amp;MAX(P37:V37),入力用1年!K:K,"○",入力用1年!G:G,"",入力用1年!D:D,"休日")</f>
        <v>0</v>
      </c>
      <c r="X37" s="112">
        <f>COUNTIFS(入力用1年!$B:$B,"&gt;="&amp;MIN(P37:V37),入力用1年!$B:$B,"&lt;="&amp;MAX(P37:V37),入力用1年!$K:$K,"○",入力用1年!$G:$G,"",入力用1年!$H:$H,"休工")</f>
        <v>0</v>
      </c>
      <c r="Y37" s="121" t="str">
        <f t="shared" ref="Y37:Y42" si="21">IF(W37=0,"",IF(W37=0,"-",IF(X37&gt;=W37,"〇",IF(X37&lt;=W37,"×"))))</f>
        <v/>
      </c>
      <c r="Z37" s="151"/>
      <c r="AB37" s="142" t="str">
        <f t="shared" ref="AB37:AH37" si="22">IF(AA37&lt;&gt;"",AA37+1,IF(TEXT(EDATE(MIN($P$37:$V$37),1),"aaa")=AB36,EDATE(MIN($P$37:$V$37),1),""))</f>
        <v/>
      </c>
      <c r="AC37" s="127">
        <f t="shared" si="22"/>
        <v>45992</v>
      </c>
      <c r="AD37" s="127">
        <f t="shared" si="22"/>
        <v>45993</v>
      </c>
      <c r="AE37" s="127">
        <f t="shared" si="22"/>
        <v>45994</v>
      </c>
      <c r="AF37" s="127">
        <f t="shared" si="22"/>
        <v>45995</v>
      </c>
      <c r="AG37" s="127">
        <f t="shared" si="22"/>
        <v>45996</v>
      </c>
      <c r="AH37" s="128">
        <f t="shared" si="22"/>
        <v>45997</v>
      </c>
      <c r="AI37" s="159">
        <f>COUNTIFS(入力用1年!B:B,"&gt;="&amp;MIN(AB37:AH37),入力用1年!B:B,"&lt;="&amp;MAX(AB37:AH37),入力用1年!K:K,"○",入力用1年!G:G,"",入力用1年!D:D,"休日")</f>
        <v>0</v>
      </c>
      <c r="AJ37" s="112">
        <f>COUNTIFS(入力用1年!$B:$B,"&gt;="&amp;MIN(AB37:AH37),入力用1年!$B:$B,"&lt;="&amp;MAX(AB37:AH37),入力用1年!$K:$K,"○",入力用1年!$G:$G,"",入力用1年!$H:$H,"休工")</f>
        <v>0</v>
      </c>
      <c r="AK37" s="121" t="str">
        <f t="shared" ref="AK37:AK42" si="23">IF(AI37=0,"",IF(AI37=0,"-",IF(AJ37&gt;=AI37,"〇",IF(AJ37&lt;=AI37,"×"))))</f>
        <v/>
      </c>
    </row>
    <row r="38" spans="3:37" s="131" customFormat="1" ht="18.75" customHeight="1" x14ac:dyDescent="0.4">
      <c r="D38" s="142">
        <f>IFERROR(IF(MONTH(J37+1)=$D$35,J37+1,""),"")</f>
        <v>45935</v>
      </c>
      <c r="E38" s="127">
        <f t="shared" ref="E38:J42" si="24">IFERROR(IF(MONTH(D38+1)=$D$35,D38+1,""),"")</f>
        <v>45936</v>
      </c>
      <c r="F38" s="127">
        <f t="shared" si="24"/>
        <v>45937</v>
      </c>
      <c r="G38" s="127">
        <f t="shared" si="24"/>
        <v>45938</v>
      </c>
      <c r="H38" s="127">
        <f t="shared" si="24"/>
        <v>45939</v>
      </c>
      <c r="I38" s="127">
        <f t="shared" si="24"/>
        <v>45940</v>
      </c>
      <c r="J38" s="128">
        <f t="shared" si="24"/>
        <v>45941</v>
      </c>
      <c r="K38" s="159">
        <f>COUNTIFS(入力用1年!B:B,"&gt;="&amp;MIN(D38:J38),入力用1年!B:B,"&lt;="&amp;MAX(D38:J38),入力用1年!K:K,"○",入力用1年!G:G,"",入力用1年!D:D,"休日")</f>
        <v>0</v>
      </c>
      <c r="L38" s="112">
        <f>COUNTIFS(入力用1年!$B:$B,"&gt;="&amp;MIN(D38:J38),入力用1年!$B:$B,"&lt;="&amp;MAX(D38:J38),入力用1年!$K:$K,"○",入力用1年!$G:$G,"",入力用1年!$H:$H,"休工")</f>
        <v>0</v>
      </c>
      <c r="M38" s="121" t="str">
        <f t="shared" si="19"/>
        <v/>
      </c>
      <c r="N38" s="151"/>
      <c r="P38" s="142">
        <f>IFERROR(IF(MONTH(V37+1)=$P$35,V37+1,""),"")</f>
        <v>45963</v>
      </c>
      <c r="Q38" s="127">
        <f t="shared" ref="Q38:V42" si="25">IFERROR(IF(MONTH(P38+1)=$P$35,P38+1,""),"")</f>
        <v>45964</v>
      </c>
      <c r="R38" s="127">
        <f t="shared" si="25"/>
        <v>45965</v>
      </c>
      <c r="S38" s="127">
        <f t="shared" si="25"/>
        <v>45966</v>
      </c>
      <c r="T38" s="127">
        <f t="shared" si="25"/>
        <v>45967</v>
      </c>
      <c r="U38" s="127">
        <f t="shared" si="25"/>
        <v>45968</v>
      </c>
      <c r="V38" s="128">
        <f t="shared" si="25"/>
        <v>45969</v>
      </c>
      <c r="W38" s="159">
        <f>COUNTIFS(入力用1年!B:B,"&gt;="&amp;MIN(P38:V38),入力用1年!B:B,"&lt;="&amp;MAX(P38:V38),入力用1年!K:K,"○",入力用1年!G:G,"",入力用1年!D:D,"休日")</f>
        <v>0</v>
      </c>
      <c r="X38" s="112">
        <f>COUNTIFS(入力用1年!$B:$B,"&gt;="&amp;MIN(P38:V38),入力用1年!$B:$B,"&lt;="&amp;MAX(P38:V38),入力用1年!$K:$K,"○",入力用1年!$G:$G,"",入力用1年!$H:$H,"休工")</f>
        <v>0</v>
      </c>
      <c r="Y38" s="121" t="str">
        <f t="shared" si="21"/>
        <v/>
      </c>
      <c r="Z38" s="151"/>
      <c r="AB38" s="142">
        <f>IFERROR(IF(MONTH(AH37+1)=$AB$35,AH37+1,""),"")</f>
        <v>45998</v>
      </c>
      <c r="AC38" s="127">
        <f t="shared" ref="AC38:AH42" si="26">IFERROR(IF(MONTH(AB38+1)=$AB$35,AB38+1,""),"")</f>
        <v>45999</v>
      </c>
      <c r="AD38" s="127">
        <f t="shared" si="26"/>
        <v>46000</v>
      </c>
      <c r="AE38" s="127">
        <f t="shared" si="26"/>
        <v>46001</v>
      </c>
      <c r="AF38" s="127">
        <f t="shared" si="26"/>
        <v>46002</v>
      </c>
      <c r="AG38" s="127">
        <f t="shared" si="26"/>
        <v>46003</v>
      </c>
      <c r="AH38" s="128">
        <f t="shared" si="26"/>
        <v>46004</v>
      </c>
      <c r="AI38" s="159">
        <f>COUNTIFS(入力用1年!B:B,"&gt;="&amp;MIN(AB38:AH38),入力用1年!B:B,"&lt;="&amp;MAX(AB38:AH38),入力用1年!K:K,"○",入力用1年!G:G,"",入力用1年!D:D,"休日")</f>
        <v>0</v>
      </c>
      <c r="AJ38" s="112">
        <f>COUNTIFS(入力用1年!$B:$B,"&gt;="&amp;MIN(AB38:AH38),入力用1年!$B:$B,"&lt;="&amp;MAX(AB38:AH38),入力用1年!$K:$K,"○",入力用1年!$G:$G,"",入力用1年!$H:$H,"休工")</f>
        <v>0</v>
      </c>
      <c r="AK38" s="121" t="str">
        <f t="shared" si="23"/>
        <v/>
      </c>
    </row>
    <row r="39" spans="3:37" s="131" customFormat="1" ht="18.75" customHeight="1" x14ac:dyDescent="0.4">
      <c r="D39" s="142">
        <f>IFERROR(IF(MONTH(J38+1)=$D$35,J38+1,""),"")</f>
        <v>45942</v>
      </c>
      <c r="E39" s="127">
        <f t="shared" si="24"/>
        <v>45943</v>
      </c>
      <c r="F39" s="127">
        <f t="shared" si="24"/>
        <v>45944</v>
      </c>
      <c r="G39" s="127">
        <f t="shared" si="24"/>
        <v>45945</v>
      </c>
      <c r="H39" s="127">
        <f t="shared" si="24"/>
        <v>45946</v>
      </c>
      <c r="I39" s="127">
        <f t="shared" si="24"/>
        <v>45947</v>
      </c>
      <c r="J39" s="128">
        <f t="shared" si="24"/>
        <v>45948</v>
      </c>
      <c r="K39" s="159">
        <f>COUNTIFS(入力用1年!B:B,"&gt;="&amp;MIN(D39:J39),入力用1年!B:B,"&lt;="&amp;MAX(D39:J39),入力用1年!K:K,"○",入力用1年!G:G,"",入力用1年!D:D,"休日")</f>
        <v>0</v>
      </c>
      <c r="L39" s="112">
        <f>COUNTIFS(入力用1年!$B:$B,"&gt;="&amp;MIN(D39:J39),入力用1年!$B:$B,"&lt;="&amp;MAX(D39:J39),入力用1年!$K:$K,"○",入力用1年!$G:$G,"",入力用1年!$H:$H,"休工")</f>
        <v>0</v>
      </c>
      <c r="M39" s="121" t="str">
        <f t="shared" si="19"/>
        <v/>
      </c>
      <c r="N39" s="151"/>
      <c r="P39" s="142">
        <f>IFERROR(IF(MONTH(V38+1)=$P$35,V38+1,""),"")</f>
        <v>45970</v>
      </c>
      <c r="Q39" s="127">
        <f t="shared" si="25"/>
        <v>45971</v>
      </c>
      <c r="R39" s="127">
        <f t="shared" si="25"/>
        <v>45972</v>
      </c>
      <c r="S39" s="127">
        <f t="shared" si="25"/>
        <v>45973</v>
      </c>
      <c r="T39" s="127">
        <f t="shared" si="25"/>
        <v>45974</v>
      </c>
      <c r="U39" s="127">
        <f t="shared" si="25"/>
        <v>45975</v>
      </c>
      <c r="V39" s="128">
        <f t="shared" si="25"/>
        <v>45976</v>
      </c>
      <c r="W39" s="159">
        <f>COUNTIFS(入力用1年!B:B,"&gt;="&amp;MIN(P39:V39),入力用1年!B:B,"&lt;="&amp;MAX(P39:V39),入力用1年!K:K,"○",入力用1年!G:G,"",入力用1年!D:D,"休日")</f>
        <v>0</v>
      </c>
      <c r="X39" s="112">
        <f>COUNTIFS(入力用1年!$B:$B,"&gt;="&amp;MIN(P39:V39),入力用1年!$B:$B,"&lt;="&amp;MAX(P39:V39),入力用1年!$K:$K,"○",入力用1年!$G:$G,"",入力用1年!$H:$H,"休工")</f>
        <v>0</v>
      </c>
      <c r="Y39" s="121" t="str">
        <f t="shared" si="21"/>
        <v/>
      </c>
      <c r="Z39" s="151"/>
      <c r="AB39" s="142">
        <f>IFERROR(IF(MONTH(AH38+1)=$AB$35,AH38+1,""),"")</f>
        <v>46005</v>
      </c>
      <c r="AC39" s="127">
        <f t="shared" si="26"/>
        <v>46006</v>
      </c>
      <c r="AD39" s="127">
        <f t="shared" si="26"/>
        <v>46007</v>
      </c>
      <c r="AE39" s="127">
        <f t="shared" si="26"/>
        <v>46008</v>
      </c>
      <c r="AF39" s="127">
        <f t="shared" si="26"/>
        <v>46009</v>
      </c>
      <c r="AG39" s="127">
        <f t="shared" si="26"/>
        <v>46010</v>
      </c>
      <c r="AH39" s="128">
        <f t="shared" si="26"/>
        <v>46011</v>
      </c>
      <c r="AI39" s="159">
        <f>COUNTIFS(入力用1年!B:B,"&gt;="&amp;MIN(AB39:AH39),入力用1年!B:B,"&lt;="&amp;MAX(AB39:AH39),入力用1年!K:K,"○",入力用1年!G:G,"",入力用1年!D:D,"休日")</f>
        <v>0</v>
      </c>
      <c r="AJ39" s="112">
        <f>COUNTIFS(入力用1年!$B:$B,"&gt;="&amp;MIN(AB39:AH39),入力用1年!$B:$B,"&lt;="&amp;MAX(AB39:AH39),入力用1年!$K:$K,"○",入力用1年!$G:$G,"",入力用1年!$H:$H,"休工")</f>
        <v>0</v>
      </c>
      <c r="AK39" s="121" t="str">
        <f t="shared" si="23"/>
        <v/>
      </c>
    </row>
    <row r="40" spans="3:37" s="131" customFormat="1" ht="18.75" customHeight="1" x14ac:dyDescent="0.4">
      <c r="D40" s="142">
        <f>IFERROR(IF(MONTH(J39+1)=$D$35,J39+1,""),"")</f>
        <v>45949</v>
      </c>
      <c r="E40" s="127">
        <f t="shared" si="24"/>
        <v>45950</v>
      </c>
      <c r="F40" s="127">
        <f t="shared" si="24"/>
        <v>45951</v>
      </c>
      <c r="G40" s="127">
        <f t="shared" si="24"/>
        <v>45952</v>
      </c>
      <c r="H40" s="127">
        <f t="shared" si="24"/>
        <v>45953</v>
      </c>
      <c r="I40" s="127">
        <f t="shared" si="24"/>
        <v>45954</v>
      </c>
      <c r="J40" s="128">
        <f t="shared" si="24"/>
        <v>45955</v>
      </c>
      <c r="K40" s="159">
        <f>COUNTIFS(入力用1年!B:B,"&gt;="&amp;MIN(D40:J40),入力用1年!B:B,"&lt;="&amp;MAX(D40:J40),入力用1年!K:K,"○",入力用1年!G:G,"",入力用1年!D:D,"休日")</f>
        <v>0</v>
      </c>
      <c r="L40" s="112">
        <f>COUNTIFS(入力用1年!$B:$B,"&gt;="&amp;MIN(D40:J40),入力用1年!$B:$B,"&lt;="&amp;MAX(D40:J40),入力用1年!$K:$K,"○",入力用1年!$G:$G,"",入力用1年!$H:$H,"休工")</f>
        <v>0</v>
      </c>
      <c r="M40" s="121" t="str">
        <f t="shared" si="19"/>
        <v/>
      </c>
      <c r="N40" s="151"/>
      <c r="P40" s="142">
        <f>IFERROR(IF(MONTH(V39+1)=$P$35,V39+1,""),"")</f>
        <v>45977</v>
      </c>
      <c r="Q40" s="127">
        <f t="shared" si="25"/>
        <v>45978</v>
      </c>
      <c r="R40" s="127">
        <f t="shared" si="25"/>
        <v>45979</v>
      </c>
      <c r="S40" s="127">
        <f t="shared" si="25"/>
        <v>45980</v>
      </c>
      <c r="T40" s="127">
        <f t="shared" si="25"/>
        <v>45981</v>
      </c>
      <c r="U40" s="127">
        <f t="shared" si="25"/>
        <v>45982</v>
      </c>
      <c r="V40" s="128">
        <f t="shared" si="25"/>
        <v>45983</v>
      </c>
      <c r="W40" s="159">
        <f>COUNTIFS(入力用1年!B:B,"&gt;="&amp;MIN(P40:V40),入力用1年!B:B,"&lt;="&amp;MAX(P40:V40),入力用1年!K:K,"○",入力用1年!G:G,"",入力用1年!D:D,"休日")</f>
        <v>0</v>
      </c>
      <c r="X40" s="112">
        <f>COUNTIFS(入力用1年!$B:$B,"&gt;="&amp;MIN(P40:V40),入力用1年!$B:$B,"&lt;="&amp;MAX(P40:V40),入力用1年!$K:$K,"○",入力用1年!$G:$G,"",入力用1年!$H:$H,"休工")</f>
        <v>0</v>
      </c>
      <c r="Y40" s="121" t="str">
        <f t="shared" si="21"/>
        <v/>
      </c>
      <c r="Z40" s="151"/>
      <c r="AB40" s="142">
        <f>IFERROR(IF(MONTH(AH39+1)=$AB$35,AH39+1,""),"")</f>
        <v>46012</v>
      </c>
      <c r="AC40" s="127">
        <f t="shared" si="26"/>
        <v>46013</v>
      </c>
      <c r="AD40" s="127">
        <f t="shared" si="26"/>
        <v>46014</v>
      </c>
      <c r="AE40" s="127">
        <f t="shared" si="26"/>
        <v>46015</v>
      </c>
      <c r="AF40" s="127">
        <f t="shared" si="26"/>
        <v>46016</v>
      </c>
      <c r="AG40" s="127">
        <f t="shared" si="26"/>
        <v>46017</v>
      </c>
      <c r="AH40" s="128">
        <f t="shared" si="26"/>
        <v>46018</v>
      </c>
      <c r="AI40" s="159">
        <f>COUNTIFS(入力用1年!B:B,"&gt;="&amp;MIN(AB40:AH40),入力用1年!B:B,"&lt;="&amp;MAX(AB40:AH40),入力用1年!K:K,"○",入力用1年!G:G,"",入力用1年!D:D,"休日")</f>
        <v>0</v>
      </c>
      <c r="AJ40" s="112">
        <f>COUNTIFS(入力用1年!$B:$B,"&gt;="&amp;MIN(AB40:AH40),入力用1年!$B:$B,"&lt;="&amp;MAX(AB40:AH40),入力用1年!$K:$K,"○",入力用1年!$G:$G,"",入力用1年!$H:$H,"休工")</f>
        <v>0</v>
      </c>
      <c r="AK40" s="121" t="str">
        <f t="shared" si="23"/>
        <v/>
      </c>
    </row>
    <row r="41" spans="3:37" s="131" customFormat="1" ht="18.75" customHeight="1" x14ac:dyDescent="0.4">
      <c r="D41" s="142">
        <f>IFERROR(IF(MONTH(J40+1)=$D$35,J40+1,""),"")</f>
        <v>45956</v>
      </c>
      <c r="E41" s="127">
        <f t="shared" si="24"/>
        <v>45957</v>
      </c>
      <c r="F41" s="127">
        <f t="shared" si="24"/>
        <v>45958</v>
      </c>
      <c r="G41" s="127">
        <f t="shared" si="24"/>
        <v>45959</v>
      </c>
      <c r="H41" s="127">
        <f t="shared" si="24"/>
        <v>45960</v>
      </c>
      <c r="I41" s="127">
        <f t="shared" si="24"/>
        <v>45961</v>
      </c>
      <c r="J41" s="128" t="str">
        <f t="shared" si="24"/>
        <v/>
      </c>
      <c r="K41" s="159">
        <f>COUNTIFS(入力用1年!B:B,"&gt;="&amp;MIN(D41:J41),入力用1年!B:B,"&lt;="&amp;MAX(D41:J41),入力用1年!K:K,"○",入力用1年!G:G,"",入力用1年!D:D,"休日")</f>
        <v>0</v>
      </c>
      <c r="L41" s="112">
        <f>COUNTIFS(入力用1年!$B:$B,"&gt;="&amp;MIN(D41:J41),入力用1年!$B:$B,"&lt;="&amp;MAX(D41:J41),入力用1年!$K:$K,"○",入力用1年!$G:$G,"",入力用1年!$H:$H,"休工")</f>
        <v>0</v>
      </c>
      <c r="M41" s="121" t="str">
        <f t="shared" si="19"/>
        <v/>
      </c>
      <c r="N41" s="151"/>
      <c r="P41" s="142">
        <f>IFERROR(IF(MONTH(V40+1)=$P$35,V40+1,""),"")</f>
        <v>45984</v>
      </c>
      <c r="Q41" s="127">
        <f t="shared" si="25"/>
        <v>45985</v>
      </c>
      <c r="R41" s="127">
        <f t="shared" si="25"/>
        <v>45986</v>
      </c>
      <c r="S41" s="127">
        <f t="shared" si="25"/>
        <v>45987</v>
      </c>
      <c r="T41" s="127">
        <f t="shared" si="25"/>
        <v>45988</v>
      </c>
      <c r="U41" s="127">
        <f t="shared" si="25"/>
        <v>45989</v>
      </c>
      <c r="V41" s="128">
        <f t="shared" si="25"/>
        <v>45990</v>
      </c>
      <c r="W41" s="159">
        <f>COUNTIFS(入力用1年!B:B,"&gt;="&amp;MIN(P41:V41),入力用1年!B:B,"&lt;="&amp;MAX(P41:V41),入力用1年!K:K,"○",入力用1年!G:G,"",入力用1年!D:D,"休日")</f>
        <v>0</v>
      </c>
      <c r="X41" s="112">
        <f>COUNTIFS(入力用1年!$B:$B,"&gt;="&amp;MIN(P41:V41),入力用1年!$B:$B,"&lt;="&amp;MAX(P41:V41),入力用1年!$K:$K,"○",入力用1年!$G:$G,"",入力用1年!$H:$H,"休工")</f>
        <v>0</v>
      </c>
      <c r="Y41" s="121" t="str">
        <f t="shared" si="21"/>
        <v/>
      </c>
      <c r="Z41" s="151"/>
      <c r="AB41" s="142">
        <f>IFERROR(IF(MONTH(AH40+1)=$AB$35,AH40+1,""),"")</f>
        <v>46019</v>
      </c>
      <c r="AC41" s="127">
        <f t="shared" si="26"/>
        <v>46020</v>
      </c>
      <c r="AD41" s="127">
        <f t="shared" si="26"/>
        <v>46021</v>
      </c>
      <c r="AE41" s="127">
        <f t="shared" si="26"/>
        <v>46022</v>
      </c>
      <c r="AF41" s="127" t="str">
        <f t="shared" si="26"/>
        <v/>
      </c>
      <c r="AG41" s="127" t="str">
        <f t="shared" si="26"/>
        <v/>
      </c>
      <c r="AH41" s="128" t="str">
        <f t="shared" si="26"/>
        <v/>
      </c>
      <c r="AI41" s="159">
        <f>COUNTIFS(入力用1年!B:B,"&gt;="&amp;MIN(AB41:AH41),入力用1年!B:B,"&lt;="&amp;MAX(AB41:AH41),入力用1年!K:K,"○",入力用1年!G:G,"",入力用1年!D:D,"休日")</f>
        <v>0</v>
      </c>
      <c r="AJ41" s="112">
        <f>COUNTIFS(入力用1年!$B:$B,"&gt;="&amp;MIN(AB41:AH41),入力用1年!$B:$B,"&lt;="&amp;MAX(AB41:AH41),入力用1年!$K:$K,"○",入力用1年!$G:$G,"",入力用1年!$H:$H,"休工")</f>
        <v>0</v>
      </c>
      <c r="AK41" s="121" t="str">
        <f t="shared" si="23"/>
        <v/>
      </c>
    </row>
    <row r="42" spans="3:37" s="131" customFormat="1" ht="18.75" customHeight="1" thickBot="1" x14ac:dyDescent="0.45">
      <c r="D42" s="144" t="str">
        <f>IFERROR(IF(MONTH(J41+1)=$D$35,J41+1,""),"")</f>
        <v/>
      </c>
      <c r="E42" s="129" t="str">
        <f t="shared" si="24"/>
        <v/>
      </c>
      <c r="F42" s="129" t="str">
        <f t="shared" si="24"/>
        <v/>
      </c>
      <c r="G42" s="129" t="str">
        <f t="shared" si="24"/>
        <v/>
      </c>
      <c r="H42" s="129" t="str">
        <f t="shared" si="24"/>
        <v/>
      </c>
      <c r="I42" s="129" t="str">
        <f t="shared" si="24"/>
        <v/>
      </c>
      <c r="J42" s="130" t="str">
        <f t="shared" si="24"/>
        <v/>
      </c>
      <c r="K42" s="160">
        <f>COUNTIFS(入力用1年!B:B,"&gt;="&amp;MIN(D42:J42),入力用1年!B:B,"&lt;="&amp;MAX(D42:J42),入力用1年!K:K,"○",入力用1年!G:G,"",入力用1年!D:D,"休日")</f>
        <v>0</v>
      </c>
      <c r="L42" s="123">
        <f>COUNTIFS(入力用1年!$B:$B,"&gt;="&amp;MIN(D42:J42),入力用1年!$B:$B,"&lt;="&amp;MAX(D42:J42),入力用1年!$K:$K,"○",入力用1年!$G:$G,"",入力用1年!$H:$H,"休工")</f>
        <v>0</v>
      </c>
      <c r="M42" s="124" t="str">
        <f t="shared" si="19"/>
        <v/>
      </c>
      <c r="N42" s="151"/>
      <c r="P42" s="144">
        <f>IFERROR(IF(MONTH(V41+1)=$P$35,V41+1,""),"")</f>
        <v>45991</v>
      </c>
      <c r="Q42" s="129" t="str">
        <f t="shared" si="25"/>
        <v/>
      </c>
      <c r="R42" s="129" t="str">
        <f t="shared" si="25"/>
        <v/>
      </c>
      <c r="S42" s="129" t="str">
        <f t="shared" si="25"/>
        <v/>
      </c>
      <c r="T42" s="129" t="str">
        <f t="shared" si="25"/>
        <v/>
      </c>
      <c r="U42" s="129" t="str">
        <f t="shared" si="25"/>
        <v/>
      </c>
      <c r="V42" s="130" t="str">
        <f t="shared" si="25"/>
        <v/>
      </c>
      <c r="W42" s="160">
        <f>COUNTIFS(入力用1年!B:B,"&gt;="&amp;MIN(P42:V42),入力用1年!B:B,"&lt;="&amp;MAX(P42:V42),入力用1年!K:K,"○",入力用1年!G:G,"",入力用1年!D:D,"休日")</f>
        <v>0</v>
      </c>
      <c r="X42" s="123">
        <f>COUNTIFS(入力用1年!$B:$B,"&gt;="&amp;MIN(P42:V42),入力用1年!$B:$B,"&lt;="&amp;MAX(P42:V42),入力用1年!$K:$K,"○",入力用1年!$G:$G,"",入力用1年!$H:$H,"休工")</f>
        <v>0</v>
      </c>
      <c r="Y42" s="124" t="str">
        <f t="shared" si="21"/>
        <v/>
      </c>
      <c r="Z42" s="151"/>
      <c r="AB42" s="144" t="str">
        <f>IFERROR(IF(MONTH(AH41+1)=$AB$35,AH41+1,""),"")</f>
        <v/>
      </c>
      <c r="AC42" s="129" t="str">
        <f t="shared" si="26"/>
        <v/>
      </c>
      <c r="AD42" s="129" t="str">
        <f t="shared" si="26"/>
        <v/>
      </c>
      <c r="AE42" s="129" t="str">
        <f t="shared" si="26"/>
        <v/>
      </c>
      <c r="AF42" s="129" t="str">
        <f t="shared" si="26"/>
        <v/>
      </c>
      <c r="AG42" s="129" t="str">
        <f t="shared" si="26"/>
        <v/>
      </c>
      <c r="AH42" s="130" t="str">
        <f t="shared" si="26"/>
        <v/>
      </c>
      <c r="AI42" s="160">
        <f>COUNTIFS(入力用1年!B:B,"&gt;="&amp;MIN(AB42:AH42),入力用1年!B:B,"&lt;="&amp;MAX(AB42:AH42),入力用1年!K:K,"○",入力用1年!G:G,"",入力用1年!D:D,"休日")</f>
        <v>0</v>
      </c>
      <c r="AJ42" s="123">
        <f>COUNTIFS(入力用1年!$B:$B,"&gt;="&amp;MIN(AB42:AH42),入力用1年!$B:$B,"&lt;="&amp;MAX(AB42:AH42),入力用1年!$K:$K,"○",入力用1年!$G:$G,"",入力用1年!$H:$H,"休工")</f>
        <v>0</v>
      </c>
      <c r="AK42" s="124" t="str">
        <f t="shared" si="23"/>
        <v/>
      </c>
    </row>
    <row r="43" spans="3:37" s="131" customFormat="1" ht="18.75" customHeight="1" x14ac:dyDescent="0.4">
      <c r="D43" s="152"/>
      <c r="E43" s="152"/>
      <c r="F43" s="152"/>
      <c r="G43" s="145"/>
      <c r="H43" s="146"/>
      <c r="I43" s="152"/>
      <c r="J43" s="146"/>
      <c r="K43" s="147">
        <f>SUM(K37:K42)</f>
        <v>0</v>
      </c>
      <c r="L43" s="147"/>
      <c r="M43" s="147"/>
      <c r="N43" s="147"/>
      <c r="O43" s="152"/>
      <c r="P43" s="152"/>
      <c r="Q43" s="152"/>
      <c r="R43" s="152"/>
      <c r="S43" s="145"/>
      <c r="T43" s="146"/>
      <c r="U43" s="152"/>
      <c r="V43" s="146"/>
      <c r="W43" s="147">
        <f>SUM(W37:W42)</f>
        <v>0</v>
      </c>
      <c r="X43" s="147"/>
      <c r="Y43" s="147"/>
      <c r="Z43" s="147"/>
      <c r="AA43" s="152"/>
      <c r="AB43" s="152"/>
      <c r="AC43" s="152"/>
      <c r="AD43" s="152"/>
      <c r="AE43" s="145"/>
      <c r="AF43" s="146"/>
      <c r="AG43" s="152"/>
      <c r="AH43" s="146"/>
      <c r="AI43" s="147">
        <f>SUM(AI37:AI42)</f>
        <v>0</v>
      </c>
      <c r="AK43" s="152"/>
    </row>
    <row r="44" spans="3:37" s="131" customFormat="1" ht="18.75" customHeight="1" thickBot="1" x14ac:dyDescent="0.45">
      <c r="C44" s="297" t="s">
        <v>14</v>
      </c>
      <c r="D44" s="297"/>
      <c r="E44" s="131" t="str">
        <f>IF(H44="-","-",IF(OR(H44&gt;=8/28,L44&gt;=K53),"OK","NG"))</f>
        <v>-</v>
      </c>
      <c r="F44" s="296" t="s">
        <v>54</v>
      </c>
      <c r="G44" s="296"/>
      <c r="H44" s="298" t="str">
        <f>IFERROR(ROUNDDOWN(L44/(COUNTIFS(入力用1年!B:B,"&gt;="&amp;MIN(D47:J52),入力用1年!B:B,"&lt;="&amp;MAX(D47:J52),入力用1年!K:K,"○")-COUNTIFS(入力用1年!B:B,"&gt;="&amp;MIN(D47:J52),入力用1年!B:B,"&lt;="&amp;MAX(D47:J52),入力用1年!K:K,"○",入力用1年!G:G,"&lt;&gt;")),3),"-")</f>
        <v>-</v>
      </c>
      <c r="I44" s="298"/>
      <c r="J44" s="298"/>
      <c r="K44" s="148" t="s">
        <v>89</v>
      </c>
      <c r="L44" s="135">
        <f>COUNTIFS(入力用1年!B:B,"&gt;="&amp;MIN(D47:J52),入力用1年!B:B,"&lt;="&amp;MAX(D47:J52),入力用1年!K:K,"○",入力用1年!H:H,"休工",入力用1年!G:G,"")</f>
        <v>0</v>
      </c>
      <c r="M44" s="115"/>
      <c r="N44" s="115"/>
      <c r="O44" s="297" t="s">
        <v>14</v>
      </c>
      <c r="P44" s="297"/>
      <c r="Q44" s="131" t="str">
        <f>IF(T44="-","-",IF(OR(T44&gt;=8/28,X44&gt;=W53),"OK","NG"))</f>
        <v>-</v>
      </c>
      <c r="R44" s="296" t="s">
        <v>54</v>
      </c>
      <c r="S44" s="296"/>
      <c r="T44" s="298" t="str">
        <f>IFERROR(ROUNDDOWN(X44/(COUNTIFS(入力用1年!B:B,"&gt;="&amp;MIN(P47:V52),入力用1年!B:B,"&lt;="&amp;MAX(P47:V52),入力用1年!K:K,"○")-COUNTIFS(入力用1年!B:B,"&gt;="&amp;MIN(P47:V52),入力用1年!B:B,"&lt;="&amp;MAX(P47:V52),入力用1年!K:K,"○",入力用1年!G:G,"&lt;&gt;")),3),"-")</f>
        <v>-</v>
      </c>
      <c r="U44" s="298"/>
      <c r="V44" s="298"/>
      <c r="W44" s="148" t="s">
        <v>89</v>
      </c>
      <c r="X44" s="135">
        <f>COUNTIFS(入力用1年!B:B,"&gt;="&amp;MIN(P47:V52),入力用1年!B:B,"&lt;="&amp;MAX(P47:V52),入力用1年!K:K,"○",入力用1年!H:H,"休工",入力用1年!G:G,"")</f>
        <v>0</v>
      </c>
      <c r="Y44" s="115"/>
      <c r="Z44" s="115"/>
      <c r="AA44" s="297" t="s">
        <v>14</v>
      </c>
      <c r="AB44" s="297"/>
      <c r="AC44" s="131" t="str">
        <f>IF(AF44="-","-",IF(OR(AF44&gt;=8/28,AJ44&gt;=AI53),"OK","NG"))</f>
        <v>-</v>
      </c>
      <c r="AD44" s="296" t="s">
        <v>54</v>
      </c>
      <c r="AE44" s="296"/>
      <c r="AF44" s="298" t="str">
        <f>IFERROR(ROUNDDOWN(AJ44/(COUNTIFS(入力用1年!B:B,"&gt;="&amp;MIN(AB47:AH52),入力用1年!B:B,"&lt;="&amp;MAX(AB47:AH52),入力用1年!K:K,"○")-COUNTIFS(入力用1年!B:B,"&gt;="&amp;MIN(AB47:AH52),入力用1年!B:B,"&lt;="&amp;MAX(AB47:AH52),入力用1年!K:K,"○",入力用1年!G:G,"&lt;&gt;")),3),"-")</f>
        <v>-</v>
      </c>
      <c r="AG44" s="298"/>
      <c r="AH44" s="298"/>
      <c r="AI44" s="148" t="s">
        <v>89</v>
      </c>
      <c r="AJ44" s="135">
        <f>COUNTIFS(入力用1年!B:B,"&gt;="&amp;MIN(AB47:AH52),入力用1年!B:B,"&lt;="&amp;MAX(AB47:AH52),入力用1年!K:K,"○",入力用1年!H:H,"休工",入力用1年!G:G,"")</f>
        <v>0</v>
      </c>
      <c r="AK44" s="115"/>
    </row>
    <row r="45" spans="3:37" s="131" customFormat="1" ht="18.75" customHeight="1" x14ac:dyDescent="0.4">
      <c r="D45" s="132">
        <v>1</v>
      </c>
      <c r="E45" s="133" t="s">
        <v>4</v>
      </c>
      <c r="F45" s="133"/>
      <c r="G45" s="133"/>
      <c r="H45" s="133"/>
      <c r="I45" s="133"/>
      <c r="J45" s="157"/>
      <c r="K45" s="290" t="s">
        <v>60</v>
      </c>
      <c r="L45" s="291"/>
      <c r="M45" s="292"/>
      <c r="N45" s="149"/>
      <c r="P45" s="132">
        <v>2</v>
      </c>
      <c r="Q45" s="133" t="s">
        <v>4</v>
      </c>
      <c r="R45" s="133"/>
      <c r="S45" s="133"/>
      <c r="T45" s="133"/>
      <c r="U45" s="133"/>
      <c r="V45" s="157"/>
      <c r="W45" s="290" t="s">
        <v>60</v>
      </c>
      <c r="X45" s="291"/>
      <c r="Y45" s="292"/>
      <c r="Z45" s="149"/>
      <c r="AB45" s="132">
        <v>3</v>
      </c>
      <c r="AC45" s="133" t="s">
        <v>4</v>
      </c>
      <c r="AD45" s="133"/>
      <c r="AE45" s="133"/>
      <c r="AF45" s="133"/>
      <c r="AG45" s="133"/>
      <c r="AH45" s="157"/>
      <c r="AI45" s="290" t="s">
        <v>60</v>
      </c>
      <c r="AJ45" s="291"/>
      <c r="AK45" s="292"/>
    </row>
    <row r="46" spans="3:37" s="131" customFormat="1" ht="27" customHeight="1" x14ac:dyDescent="0.4">
      <c r="D46" s="136" t="s">
        <v>5</v>
      </c>
      <c r="E46" s="137" t="s">
        <v>3</v>
      </c>
      <c r="F46" s="137" t="s">
        <v>6</v>
      </c>
      <c r="G46" s="137" t="s">
        <v>7</v>
      </c>
      <c r="H46" s="137" t="s">
        <v>8</v>
      </c>
      <c r="I46" s="137" t="s">
        <v>9</v>
      </c>
      <c r="J46" s="158" t="s">
        <v>10</v>
      </c>
      <c r="K46" s="139" t="s">
        <v>50</v>
      </c>
      <c r="L46" s="140" t="s">
        <v>89</v>
      </c>
      <c r="M46" s="141" t="s">
        <v>51</v>
      </c>
      <c r="N46" s="150"/>
      <c r="P46" s="136" t="s">
        <v>5</v>
      </c>
      <c r="Q46" s="137" t="s">
        <v>3</v>
      </c>
      <c r="R46" s="137" t="s">
        <v>6</v>
      </c>
      <c r="S46" s="137" t="s">
        <v>7</v>
      </c>
      <c r="T46" s="137" t="s">
        <v>8</v>
      </c>
      <c r="U46" s="137" t="s">
        <v>9</v>
      </c>
      <c r="V46" s="158" t="s">
        <v>10</v>
      </c>
      <c r="W46" s="139" t="s">
        <v>50</v>
      </c>
      <c r="X46" s="140" t="s">
        <v>89</v>
      </c>
      <c r="Y46" s="141" t="s">
        <v>51</v>
      </c>
      <c r="Z46" s="150"/>
      <c r="AB46" s="136" t="s">
        <v>5</v>
      </c>
      <c r="AC46" s="137" t="s">
        <v>3</v>
      </c>
      <c r="AD46" s="137" t="s">
        <v>6</v>
      </c>
      <c r="AE46" s="137" t="s">
        <v>7</v>
      </c>
      <c r="AF46" s="137" t="s">
        <v>8</v>
      </c>
      <c r="AG46" s="137" t="s">
        <v>9</v>
      </c>
      <c r="AH46" s="158" t="s">
        <v>10</v>
      </c>
      <c r="AI46" s="139" t="s">
        <v>50</v>
      </c>
      <c r="AJ46" s="140" t="s">
        <v>89</v>
      </c>
      <c r="AK46" s="141" t="s">
        <v>51</v>
      </c>
    </row>
    <row r="47" spans="3:37" s="131" customFormat="1" ht="18.75" customHeight="1" x14ac:dyDescent="0.4">
      <c r="D47" s="142" t="str">
        <f>IF(B47&lt;&gt;"",B47+1,IF(TEXT(EDATE(MIN($AB$37:$AH$37),1),"aaa")=D46,EDATE(MIN($AB$37:$AH$37),1),""))</f>
        <v/>
      </c>
      <c r="E47" s="127" t="str">
        <f t="shared" ref="E47:J47" si="27">IF(D47&lt;&gt;"",D47+1,IF(TEXT(EDATE(MIN($AB$37:$AH$37),1),"aaa")=E46,EDATE(MIN($AB$37:$AH$37),1),""))</f>
        <v/>
      </c>
      <c r="F47" s="127" t="str">
        <f t="shared" si="27"/>
        <v/>
      </c>
      <c r="G47" s="127" t="str">
        <f t="shared" si="27"/>
        <v/>
      </c>
      <c r="H47" s="127">
        <f t="shared" si="27"/>
        <v>46023</v>
      </c>
      <c r="I47" s="127">
        <f t="shared" si="27"/>
        <v>46024</v>
      </c>
      <c r="J47" s="128">
        <f t="shared" si="27"/>
        <v>46025</v>
      </c>
      <c r="K47" s="159">
        <f>COUNTIFS(入力用1年!B:B,"&gt;="&amp;MIN(D47:J47),入力用1年!B:B,"&lt;="&amp;MAX(D47:J47),入力用1年!K:K,"○",入力用1年!G:G,"",入力用1年!D:D,"休日")</f>
        <v>0</v>
      </c>
      <c r="L47" s="112">
        <f>COUNTIFS(入力用1年!$B:$B,"&gt;="&amp;MIN(D47:J47),入力用1年!$B:$B,"&lt;="&amp;MAX(D47:J47),入力用1年!$K:$K,"○",入力用1年!$G:$G,"",入力用1年!$H:$H,"休工")</f>
        <v>0</v>
      </c>
      <c r="M47" s="121" t="str">
        <f t="shared" ref="M47:M52" si="28">IF(K47=0,"",IF(K47=0,"-",IF(L47&gt;=K47,"〇",IF(L47&lt;=K47,"×"))))</f>
        <v/>
      </c>
      <c r="N47" s="151"/>
      <c r="P47" s="142">
        <f t="shared" ref="P47:V47" si="29">IF(O47&lt;&gt;"",O47+1,IF(TEXT(EDATE(MIN($D$47:$J$47),1),"aaa")=P46,EDATE(MIN($D$47:$J$47),1),""))</f>
        <v>46054</v>
      </c>
      <c r="Q47" s="127">
        <f t="shared" si="29"/>
        <v>46055</v>
      </c>
      <c r="R47" s="127">
        <f t="shared" si="29"/>
        <v>46056</v>
      </c>
      <c r="S47" s="127">
        <f t="shared" si="29"/>
        <v>46057</v>
      </c>
      <c r="T47" s="127">
        <f t="shared" si="29"/>
        <v>46058</v>
      </c>
      <c r="U47" s="127">
        <f t="shared" si="29"/>
        <v>46059</v>
      </c>
      <c r="V47" s="128">
        <f t="shared" si="29"/>
        <v>46060</v>
      </c>
      <c r="W47" s="159">
        <f>COUNTIFS(入力用1年!B:B,"&gt;="&amp;MIN(P47:V47),入力用1年!B:B,"&lt;="&amp;MAX(P47:V47),入力用1年!K:K,"○",入力用1年!G:G,"",入力用1年!D:D,"休日")</f>
        <v>0</v>
      </c>
      <c r="X47" s="112">
        <f>COUNTIFS(入力用1年!$B:$B,"&gt;="&amp;MIN(P47:V47),入力用1年!$B:$B,"&lt;="&amp;MAX(P47:V47),入力用1年!$K:$K,"○",入力用1年!$G:$G,"",入力用1年!$H:$H,"休工")</f>
        <v>0</v>
      </c>
      <c r="Y47" s="121" t="str">
        <f t="shared" ref="Y47:Y52" si="30">IF(W47=0,"",IF(W47=0,"-",IF(X47&gt;=W47,"〇",IF(X47&lt;=W47,"×"))))</f>
        <v/>
      </c>
      <c r="Z47" s="151"/>
      <c r="AB47" s="142">
        <f t="shared" ref="AB47:AH47" si="31">IF(AA47&lt;&gt;"",AA47+1,IF(TEXT(EDATE(MIN($P$47:$V$47),1),"aaa")=AB46,EDATE(MIN($P$47:$V$47),1),""))</f>
        <v>46082</v>
      </c>
      <c r="AC47" s="127">
        <f t="shared" si="31"/>
        <v>46083</v>
      </c>
      <c r="AD47" s="127">
        <f t="shared" si="31"/>
        <v>46084</v>
      </c>
      <c r="AE47" s="127">
        <f t="shared" si="31"/>
        <v>46085</v>
      </c>
      <c r="AF47" s="127">
        <f t="shared" si="31"/>
        <v>46086</v>
      </c>
      <c r="AG47" s="127">
        <f t="shared" si="31"/>
        <v>46087</v>
      </c>
      <c r="AH47" s="128">
        <f t="shared" si="31"/>
        <v>46088</v>
      </c>
      <c r="AI47" s="159">
        <f>COUNTIFS(入力用1年!B:B,"&gt;="&amp;MIN(AB47:AH47),入力用1年!B:B,"&lt;="&amp;MAX(AB47:AH47),入力用1年!K:K,"○",入力用1年!G:G,"",入力用1年!D:D,"休日")</f>
        <v>0</v>
      </c>
      <c r="AJ47" s="112">
        <f>COUNTIFS(入力用1年!$B:$B,"&gt;="&amp;MIN(AB47:AH47),入力用1年!$B:$B,"&lt;="&amp;MAX(AB47:AH47),入力用1年!$K:$K,"○",入力用1年!$G:$G,"",入力用1年!$H:$H,"休工")</f>
        <v>0</v>
      </c>
      <c r="AK47" s="121" t="str">
        <f t="shared" ref="AK47:AK52" si="32">IF(AI47=0,"",IF(AI47=0,"-",IF(AJ47&gt;=AI47,"〇",IF(AJ47&lt;=AI47,"×"))))</f>
        <v/>
      </c>
    </row>
    <row r="48" spans="3:37" s="131" customFormat="1" ht="18.75" customHeight="1" x14ac:dyDescent="0.4">
      <c r="D48" s="142">
        <f>IFERROR(IF(MONTH(J47+1)=$D$45,J47+1,""),"")</f>
        <v>46026</v>
      </c>
      <c r="E48" s="127">
        <f t="shared" ref="E48:J52" si="33">IFERROR(IF(MONTH(D48+1)=$D$45,D48+1,""),"")</f>
        <v>46027</v>
      </c>
      <c r="F48" s="127">
        <f t="shared" si="33"/>
        <v>46028</v>
      </c>
      <c r="G48" s="127">
        <f t="shared" si="33"/>
        <v>46029</v>
      </c>
      <c r="H48" s="127">
        <f t="shared" si="33"/>
        <v>46030</v>
      </c>
      <c r="I48" s="127">
        <f t="shared" si="33"/>
        <v>46031</v>
      </c>
      <c r="J48" s="128">
        <f t="shared" si="33"/>
        <v>46032</v>
      </c>
      <c r="K48" s="159">
        <f>COUNTIFS(入力用1年!B:B,"&gt;="&amp;MIN(D48:J48),入力用1年!B:B,"&lt;="&amp;MAX(D48:J48),入力用1年!K:K,"○",入力用1年!G:G,"",入力用1年!D:D,"休日")</f>
        <v>0</v>
      </c>
      <c r="L48" s="112">
        <f>COUNTIFS(入力用1年!$B:$B,"&gt;="&amp;MIN(D48:J48),入力用1年!$B:$B,"&lt;="&amp;MAX(D48:J48),入力用1年!$K:$K,"○",入力用1年!$G:$G,"",入力用1年!$H:$H,"休工")</f>
        <v>0</v>
      </c>
      <c r="M48" s="121" t="str">
        <f t="shared" si="28"/>
        <v/>
      </c>
      <c r="N48" s="151"/>
      <c r="P48" s="142">
        <f>IFERROR(IF(MONTH(V47+1)=$P$45,V47+1,""),"")</f>
        <v>46061</v>
      </c>
      <c r="Q48" s="127">
        <f t="shared" ref="Q48:V52" si="34">IFERROR(IF(MONTH(P48+1)=$P$45,P48+1,""),"")</f>
        <v>46062</v>
      </c>
      <c r="R48" s="127">
        <f t="shared" si="34"/>
        <v>46063</v>
      </c>
      <c r="S48" s="127">
        <f t="shared" si="34"/>
        <v>46064</v>
      </c>
      <c r="T48" s="127">
        <f t="shared" si="34"/>
        <v>46065</v>
      </c>
      <c r="U48" s="127">
        <f t="shared" si="34"/>
        <v>46066</v>
      </c>
      <c r="V48" s="128">
        <f t="shared" si="34"/>
        <v>46067</v>
      </c>
      <c r="W48" s="159">
        <f>COUNTIFS(入力用1年!B:B,"&gt;="&amp;MIN(P48:V48),入力用1年!B:B,"&lt;="&amp;MAX(P48:V48),入力用1年!K:K,"○",入力用1年!G:G,"",入力用1年!D:D,"休日")</f>
        <v>0</v>
      </c>
      <c r="X48" s="112">
        <f>COUNTIFS(入力用1年!$B:$B,"&gt;="&amp;MIN(P48:V48),入力用1年!$B:$B,"&lt;="&amp;MAX(P48:V48),入力用1年!$K:$K,"○",入力用1年!$G:$G,"",入力用1年!$H:$H,"休工")</f>
        <v>0</v>
      </c>
      <c r="Y48" s="121" t="str">
        <f t="shared" si="30"/>
        <v/>
      </c>
      <c r="Z48" s="151"/>
      <c r="AB48" s="142">
        <f>IFERROR(IF(MONTH(AH47+1)=$AB$45,AH47+1,""),"")</f>
        <v>46089</v>
      </c>
      <c r="AC48" s="127">
        <f t="shared" ref="AC48:AH52" si="35">IFERROR(IF(MONTH(AB48+1)=$AB$45,AB48+1,""),"")</f>
        <v>46090</v>
      </c>
      <c r="AD48" s="127">
        <f t="shared" si="35"/>
        <v>46091</v>
      </c>
      <c r="AE48" s="127">
        <f t="shared" si="35"/>
        <v>46092</v>
      </c>
      <c r="AF48" s="127">
        <f t="shared" si="35"/>
        <v>46093</v>
      </c>
      <c r="AG48" s="127">
        <f t="shared" si="35"/>
        <v>46094</v>
      </c>
      <c r="AH48" s="128">
        <f t="shared" si="35"/>
        <v>46095</v>
      </c>
      <c r="AI48" s="159">
        <f>COUNTIFS(入力用1年!B:B,"&gt;="&amp;MIN(AB48:AH48),入力用1年!B:B,"&lt;="&amp;MAX(AB48:AH48),入力用1年!K:K,"○",入力用1年!G:G,"",入力用1年!D:D,"休日")</f>
        <v>0</v>
      </c>
      <c r="AJ48" s="112">
        <f>COUNTIFS(入力用1年!$B:$B,"&gt;="&amp;MIN(AB48:AH48),入力用1年!$B:$B,"&lt;="&amp;MAX(AB48:AH48),入力用1年!$K:$K,"○",入力用1年!$G:$G,"",入力用1年!$H:$H,"休工")</f>
        <v>0</v>
      </c>
      <c r="AK48" s="121" t="str">
        <f t="shared" si="32"/>
        <v/>
      </c>
    </row>
    <row r="49" spans="4:37" s="131" customFormat="1" ht="18.75" customHeight="1" x14ac:dyDescent="0.4">
      <c r="D49" s="142">
        <f>IFERROR(IF(MONTH(J48+1)=$D$45,J48+1,""),"")</f>
        <v>46033</v>
      </c>
      <c r="E49" s="127">
        <f t="shared" si="33"/>
        <v>46034</v>
      </c>
      <c r="F49" s="127">
        <f t="shared" si="33"/>
        <v>46035</v>
      </c>
      <c r="G49" s="127">
        <f t="shared" si="33"/>
        <v>46036</v>
      </c>
      <c r="H49" s="127">
        <f t="shared" si="33"/>
        <v>46037</v>
      </c>
      <c r="I49" s="127">
        <f t="shared" si="33"/>
        <v>46038</v>
      </c>
      <c r="J49" s="128">
        <f t="shared" si="33"/>
        <v>46039</v>
      </c>
      <c r="K49" s="159">
        <f>COUNTIFS(入力用1年!B:B,"&gt;="&amp;MIN(D49:J49),入力用1年!B:B,"&lt;="&amp;MAX(D49:J49),入力用1年!K:K,"○",入力用1年!G:G,"",入力用1年!D:D,"休日")</f>
        <v>0</v>
      </c>
      <c r="L49" s="112">
        <f>COUNTIFS(入力用1年!$B:$B,"&gt;="&amp;MIN(D49:J49),入力用1年!$B:$B,"&lt;="&amp;MAX(D49:J49),入力用1年!$K:$K,"○",入力用1年!$G:$G,"",入力用1年!$H:$H,"休工")</f>
        <v>0</v>
      </c>
      <c r="M49" s="121" t="str">
        <f t="shared" si="28"/>
        <v/>
      </c>
      <c r="N49" s="151"/>
      <c r="P49" s="142">
        <f>IFERROR(IF(MONTH(V48+1)=$P$45,V48+1,""),"")</f>
        <v>46068</v>
      </c>
      <c r="Q49" s="127">
        <f t="shared" si="34"/>
        <v>46069</v>
      </c>
      <c r="R49" s="127">
        <f t="shared" si="34"/>
        <v>46070</v>
      </c>
      <c r="S49" s="127">
        <f t="shared" si="34"/>
        <v>46071</v>
      </c>
      <c r="T49" s="127">
        <f t="shared" si="34"/>
        <v>46072</v>
      </c>
      <c r="U49" s="127">
        <f t="shared" si="34"/>
        <v>46073</v>
      </c>
      <c r="V49" s="128">
        <f t="shared" si="34"/>
        <v>46074</v>
      </c>
      <c r="W49" s="159">
        <f>COUNTIFS(入力用1年!B:B,"&gt;="&amp;MIN(P49:V49),入力用1年!B:B,"&lt;="&amp;MAX(P49:V49),入力用1年!K:K,"○",入力用1年!G:G,"",入力用1年!D:D,"休日")</f>
        <v>0</v>
      </c>
      <c r="X49" s="112">
        <f>COUNTIFS(入力用1年!$B:$B,"&gt;="&amp;MIN(P49:V49),入力用1年!$B:$B,"&lt;="&amp;MAX(P49:V49),入力用1年!$K:$K,"○",入力用1年!$G:$G,"",入力用1年!$H:$H,"休工")</f>
        <v>0</v>
      </c>
      <c r="Y49" s="121" t="str">
        <f t="shared" si="30"/>
        <v/>
      </c>
      <c r="Z49" s="151"/>
      <c r="AB49" s="142">
        <f>IFERROR(IF(MONTH(AH48+1)=$AB$45,AH48+1,""),"")</f>
        <v>46096</v>
      </c>
      <c r="AC49" s="127">
        <f t="shared" si="35"/>
        <v>46097</v>
      </c>
      <c r="AD49" s="127">
        <f t="shared" si="35"/>
        <v>46098</v>
      </c>
      <c r="AE49" s="127">
        <f t="shared" si="35"/>
        <v>46099</v>
      </c>
      <c r="AF49" s="127">
        <f t="shared" si="35"/>
        <v>46100</v>
      </c>
      <c r="AG49" s="127">
        <f t="shared" si="35"/>
        <v>46101</v>
      </c>
      <c r="AH49" s="128">
        <f t="shared" si="35"/>
        <v>46102</v>
      </c>
      <c r="AI49" s="159">
        <f>COUNTIFS(入力用1年!B:B,"&gt;="&amp;MIN(AB49:AH49),入力用1年!B:B,"&lt;="&amp;MAX(AB49:AH49),入力用1年!K:K,"○",入力用1年!G:G,"",入力用1年!D:D,"休日")</f>
        <v>0</v>
      </c>
      <c r="AJ49" s="112">
        <f>COUNTIFS(入力用1年!$B:$B,"&gt;="&amp;MIN(AB49:AH49),入力用1年!$B:$B,"&lt;="&amp;MAX(AB49:AH49),入力用1年!$K:$K,"○",入力用1年!$G:$G,"",入力用1年!$H:$H,"休工")</f>
        <v>0</v>
      </c>
      <c r="AK49" s="121" t="str">
        <f t="shared" si="32"/>
        <v/>
      </c>
    </row>
    <row r="50" spans="4:37" s="131" customFormat="1" ht="18.75" customHeight="1" x14ac:dyDescent="0.4">
      <c r="D50" s="142">
        <f>IFERROR(IF(MONTH(J49+1)=$D$45,J49+1,""),"")</f>
        <v>46040</v>
      </c>
      <c r="E50" s="127">
        <f t="shared" si="33"/>
        <v>46041</v>
      </c>
      <c r="F50" s="127">
        <f t="shared" si="33"/>
        <v>46042</v>
      </c>
      <c r="G50" s="127">
        <f t="shared" si="33"/>
        <v>46043</v>
      </c>
      <c r="H50" s="127">
        <f t="shared" si="33"/>
        <v>46044</v>
      </c>
      <c r="I50" s="127">
        <f t="shared" si="33"/>
        <v>46045</v>
      </c>
      <c r="J50" s="128">
        <f t="shared" si="33"/>
        <v>46046</v>
      </c>
      <c r="K50" s="159">
        <f>COUNTIFS(入力用1年!B:B,"&gt;="&amp;MIN(D50:J50),入力用1年!B:B,"&lt;="&amp;MAX(D50:J50),入力用1年!K:K,"○",入力用1年!G:G,"",入力用1年!D:D,"休日")</f>
        <v>0</v>
      </c>
      <c r="L50" s="112">
        <f>COUNTIFS(入力用1年!$B:$B,"&gt;="&amp;MIN(D50:J50),入力用1年!$B:$B,"&lt;="&amp;MAX(D50:J50),入力用1年!$K:$K,"○",入力用1年!$G:$G,"",入力用1年!$H:$H,"休工")</f>
        <v>0</v>
      </c>
      <c r="M50" s="121" t="str">
        <f t="shared" si="28"/>
        <v/>
      </c>
      <c r="N50" s="151"/>
      <c r="P50" s="142">
        <f>IFERROR(IF(MONTH(V49+1)=$P$45,V49+1,""),"")</f>
        <v>46075</v>
      </c>
      <c r="Q50" s="127">
        <f t="shared" si="34"/>
        <v>46076</v>
      </c>
      <c r="R50" s="127">
        <f t="shared" si="34"/>
        <v>46077</v>
      </c>
      <c r="S50" s="127">
        <f t="shared" si="34"/>
        <v>46078</v>
      </c>
      <c r="T50" s="127">
        <f t="shared" si="34"/>
        <v>46079</v>
      </c>
      <c r="U50" s="127">
        <f t="shared" si="34"/>
        <v>46080</v>
      </c>
      <c r="V50" s="128">
        <f t="shared" si="34"/>
        <v>46081</v>
      </c>
      <c r="W50" s="159">
        <f>COUNTIFS(入力用1年!B:B,"&gt;="&amp;MIN(P50:V50),入力用1年!B:B,"&lt;="&amp;MAX(P50:V50),入力用1年!K:K,"○",入力用1年!G:G,"",入力用1年!D:D,"休日")</f>
        <v>0</v>
      </c>
      <c r="X50" s="112">
        <f>COUNTIFS(入力用1年!$B:$B,"&gt;="&amp;MIN(P50:V50),入力用1年!$B:$B,"&lt;="&amp;MAX(P50:V50),入力用1年!$K:$K,"○",入力用1年!$G:$G,"",入力用1年!$H:$H,"休工")</f>
        <v>0</v>
      </c>
      <c r="Y50" s="121" t="str">
        <f t="shared" si="30"/>
        <v/>
      </c>
      <c r="Z50" s="151"/>
      <c r="AB50" s="142">
        <f>IFERROR(IF(MONTH(AH49+1)=$AB$45,AH49+1,""),"")</f>
        <v>46103</v>
      </c>
      <c r="AC50" s="127">
        <f t="shared" si="35"/>
        <v>46104</v>
      </c>
      <c r="AD50" s="127">
        <f t="shared" si="35"/>
        <v>46105</v>
      </c>
      <c r="AE50" s="127">
        <f t="shared" si="35"/>
        <v>46106</v>
      </c>
      <c r="AF50" s="127">
        <f t="shared" si="35"/>
        <v>46107</v>
      </c>
      <c r="AG50" s="127">
        <f t="shared" si="35"/>
        <v>46108</v>
      </c>
      <c r="AH50" s="128">
        <f t="shared" si="35"/>
        <v>46109</v>
      </c>
      <c r="AI50" s="159">
        <f>COUNTIFS(入力用1年!B:B,"&gt;="&amp;MIN(AB50:AH50),入力用1年!B:B,"&lt;="&amp;MAX(AB50:AH50),入力用1年!K:K,"○",入力用1年!G:G,"",入力用1年!D:D,"休日")</f>
        <v>0</v>
      </c>
      <c r="AJ50" s="112">
        <f>COUNTIFS(入力用1年!$B:$B,"&gt;="&amp;MIN(AB50:AH50),入力用1年!$B:$B,"&lt;="&amp;MAX(AB50:AH50),入力用1年!$K:$K,"○",入力用1年!$G:$G,"",入力用1年!$H:$H,"休工")</f>
        <v>0</v>
      </c>
      <c r="AK50" s="121" t="str">
        <f t="shared" si="32"/>
        <v/>
      </c>
    </row>
    <row r="51" spans="4:37" s="131" customFormat="1" ht="18.75" customHeight="1" x14ac:dyDescent="0.4">
      <c r="D51" s="142">
        <f>IFERROR(IF(MONTH(J50+1)=$D$45,J50+1,""),"")</f>
        <v>46047</v>
      </c>
      <c r="E51" s="127">
        <f t="shared" si="33"/>
        <v>46048</v>
      </c>
      <c r="F51" s="127">
        <f t="shared" si="33"/>
        <v>46049</v>
      </c>
      <c r="G51" s="127">
        <f t="shared" si="33"/>
        <v>46050</v>
      </c>
      <c r="H51" s="127">
        <f t="shared" si="33"/>
        <v>46051</v>
      </c>
      <c r="I51" s="127">
        <f t="shared" si="33"/>
        <v>46052</v>
      </c>
      <c r="J51" s="128">
        <f t="shared" si="33"/>
        <v>46053</v>
      </c>
      <c r="K51" s="159">
        <f>COUNTIFS(入力用1年!B:B,"&gt;="&amp;MIN(D51:J51),入力用1年!B:B,"&lt;="&amp;MAX(D51:J51),入力用1年!K:K,"○",入力用1年!G:G,"",入力用1年!D:D,"休日")</f>
        <v>0</v>
      </c>
      <c r="L51" s="112">
        <f>COUNTIFS(入力用1年!$B:$B,"&gt;="&amp;MIN(D51:J51),入力用1年!$B:$B,"&lt;="&amp;MAX(D51:J51),入力用1年!$K:$K,"○",入力用1年!$G:$G,"",入力用1年!$H:$H,"休工")</f>
        <v>0</v>
      </c>
      <c r="M51" s="121" t="str">
        <f t="shared" si="28"/>
        <v/>
      </c>
      <c r="N51" s="151"/>
      <c r="P51" s="142" t="str">
        <f>IFERROR(IF(MONTH(V50+1)=$P$45,V50+1,""),"")</f>
        <v/>
      </c>
      <c r="Q51" s="127" t="str">
        <f t="shared" si="34"/>
        <v/>
      </c>
      <c r="R51" s="127" t="str">
        <f t="shared" si="34"/>
        <v/>
      </c>
      <c r="S51" s="127" t="str">
        <f t="shared" si="34"/>
        <v/>
      </c>
      <c r="T51" s="127" t="str">
        <f t="shared" si="34"/>
        <v/>
      </c>
      <c r="U51" s="127" t="str">
        <f t="shared" si="34"/>
        <v/>
      </c>
      <c r="V51" s="128" t="str">
        <f t="shared" si="34"/>
        <v/>
      </c>
      <c r="W51" s="159">
        <f>COUNTIFS(入力用1年!B:B,"&gt;="&amp;MIN(P51:V51),入力用1年!B:B,"&lt;="&amp;MAX(P51:V51),入力用1年!K:K,"○",入力用1年!G:G,"",入力用1年!D:D,"休日")</f>
        <v>0</v>
      </c>
      <c r="X51" s="112">
        <f>COUNTIFS(入力用1年!$B:$B,"&gt;="&amp;MIN(P51:V51),入力用1年!$B:$B,"&lt;="&amp;MAX(P51:V51),入力用1年!$K:$K,"○",入力用1年!$G:$G,"",入力用1年!$H:$H,"休工")</f>
        <v>0</v>
      </c>
      <c r="Y51" s="121" t="str">
        <f t="shared" si="30"/>
        <v/>
      </c>
      <c r="Z51" s="151"/>
      <c r="AB51" s="142">
        <f>IFERROR(IF(MONTH(AH50+1)=$AB$45,AH50+1,""),"")</f>
        <v>46110</v>
      </c>
      <c r="AC51" s="127">
        <f t="shared" si="35"/>
        <v>46111</v>
      </c>
      <c r="AD51" s="127">
        <f t="shared" si="35"/>
        <v>46112</v>
      </c>
      <c r="AE51" s="127" t="str">
        <f t="shared" si="35"/>
        <v/>
      </c>
      <c r="AF51" s="127" t="str">
        <f t="shared" si="35"/>
        <v/>
      </c>
      <c r="AG51" s="127" t="str">
        <f t="shared" si="35"/>
        <v/>
      </c>
      <c r="AH51" s="128" t="str">
        <f t="shared" si="35"/>
        <v/>
      </c>
      <c r="AI51" s="159">
        <f>COUNTIFS(入力用1年!B:B,"&gt;="&amp;MIN(AB51:AH51),入力用1年!B:B,"&lt;="&amp;MAX(AB51:AH51),入力用1年!K:K,"○",入力用1年!G:G,"",入力用1年!D:D,"休日")</f>
        <v>0</v>
      </c>
      <c r="AJ51" s="112">
        <f>COUNTIFS(入力用1年!$B:$B,"&gt;="&amp;MIN(AB51:AH51),入力用1年!$B:$B,"&lt;="&amp;MAX(AB51:AH51),入力用1年!$K:$K,"○",入力用1年!$G:$G,"",入力用1年!$H:$H,"休工")</f>
        <v>0</v>
      </c>
      <c r="AK51" s="121" t="str">
        <f t="shared" si="32"/>
        <v/>
      </c>
    </row>
    <row r="52" spans="4:37" s="131" customFormat="1" ht="18.75" customHeight="1" thickBot="1" x14ac:dyDescent="0.45">
      <c r="D52" s="144" t="str">
        <f>IFERROR(IF(MONTH(J51+1)=$D$45,J51+1,""),"")</f>
        <v/>
      </c>
      <c r="E52" s="129" t="str">
        <f t="shared" si="33"/>
        <v/>
      </c>
      <c r="F52" s="129" t="str">
        <f t="shared" si="33"/>
        <v/>
      </c>
      <c r="G52" s="129" t="str">
        <f t="shared" si="33"/>
        <v/>
      </c>
      <c r="H52" s="129" t="str">
        <f t="shared" si="33"/>
        <v/>
      </c>
      <c r="I52" s="129" t="str">
        <f t="shared" si="33"/>
        <v/>
      </c>
      <c r="J52" s="130" t="str">
        <f t="shared" si="33"/>
        <v/>
      </c>
      <c r="K52" s="160">
        <f>COUNTIFS(入力用1年!B:B,"&gt;="&amp;MIN(D52:J52),入力用1年!B:B,"&lt;="&amp;MAX(D52:J52),入力用1年!K:K,"○",入力用1年!G:G,"",入力用1年!D:D,"休日")</f>
        <v>0</v>
      </c>
      <c r="L52" s="123">
        <f>COUNTIFS(入力用1年!$B:$B,"&gt;="&amp;MIN(D52:J52),入力用1年!$B:$B,"&lt;="&amp;MAX(D52:J52),入力用1年!$K:$K,"○",入力用1年!$G:$G,"",入力用1年!$H:$H,"休工")</f>
        <v>0</v>
      </c>
      <c r="M52" s="124" t="str">
        <f t="shared" si="28"/>
        <v/>
      </c>
      <c r="N52" s="151"/>
      <c r="P52" s="144" t="str">
        <f>IFERROR(IF(MONTH(V51+1)=$P$45,V51+1,""),"")</f>
        <v/>
      </c>
      <c r="Q52" s="129" t="str">
        <f t="shared" si="34"/>
        <v/>
      </c>
      <c r="R52" s="129" t="str">
        <f t="shared" si="34"/>
        <v/>
      </c>
      <c r="S52" s="129" t="str">
        <f t="shared" si="34"/>
        <v/>
      </c>
      <c r="T52" s="129" t="str">
        <f t="shared" si="34"/>
        <v/>
      </c>
      <c r="U52" s="129" t="str">
        <f t="shared" si="34"/>
        <v/>
      </c>
      <c r="V52" s="130" t="str">
        <f t="shared" si="34"/>
        <v/>
      </c>
      <c r="W52" s="160">
        <f>COUNTIFS(入力用1年!B:B,"&gt;="&amp;MIN(P52:V52),入力用1年!B:B,"&lt;="&amp;MAX(P52:V52),入力用1年!K:K,"○",入力用1年!G:G,"",入力用1年!D:D,"休日")</f>
        <v>0</v>
      </c>
      <c r="X52" s="123">
        <f>COUNTIFS(入力用1年!$B:$B,"&gt;="&amp;MIN(P52:V52),入力用1年!$B:$B,"&lt;="&amp;MAX(P52:V52),入力用1年!$K:$K,"○",入力用1年!$G:$G,"",入力用1年!$H:$H,"休工")</f>
        <v>0</v>
      </c>
      <c r="Y52" s="124" t="str">
        <f t="shared" si="30"/>
        <v/>
      </c>
      <c r="Z52" s="151"/>
      <c r="AB52" s="144" t="str">
        <f>IFERROR(IF(MONTH(AH51+1)=$AB$45,AH51+1,""),"")</f>
        <v/>
      </c>
      <c r="AC52" s="129" t="str">
        <f t="shared" si="35"/>
        <v/>
      </c>
      <c r="AD52" s="129" t="str">
        <f t="shared" si="35"/>
        <v/>
      </c>
      <c r="AE52" s="129" t="str">
        <f t="shared" si="35"/>
        <v/>
      </c>
      <c r="AF52" s="129" t="str">
        <f t="shared" si="35"/>
        <v/>
      </c>
      <c r="AG52" s="129" t="str">
        <f t="shared" si="35"/>
        <v/>
      </c>
      <c r="AH52" s="130" t="str">
        <f t="shared" si="35"/>
        <v/>
      </c>
      <c r="AI52" s="160">
        <f>COUNTIFS(入力用1年!B:B,"&gt;="&amp;MIN(AB52:AH52),入力用1年!B:B,"&lt;="&amp;MAX(AB52:AH52),入力用1年!K:K,"○",入力用1年!G:G,"",入力用1年!D:D,"休日")</f>
        <v>0</v>
      </c>
      <c r="AJ52" s="123">
        <f>COUNTIFS(入力用1年!$B:$B,"&gt;="&amp;MIN(AB52:AH52),入力用1年!$B:$B,"&lt;="&amp;MAX(AB52:AH52),入力用1年!$K:$K,"○",入力用1年!$G:$G,"",入力用1年!$H:$H,"休工")</f>
        <v>0</v>
      </c>
      <c r="AK52" s="124" t="str">
        <f t="shared" si="32"/>
        <v/>
      </c>
    </row>
    <row r="53" spans="4:37" s="131" customFormat="1" ht="18.75" customHeight="1" x14ac:dyDescent="0.4">
      <c r="D53" s="152"/>
      <c r="E53" s="152"/>
      <c r="F53" s="152"/>
      <c r="G53" s="145"/>
      <c r="H53" s="146"/>
      <c r="I53" s="152"/>
      <c r="J53" s="146"/>
      <c r="K53" s="147">
        <f>SUM(K47:K52)</f>
        <v>0</v>
      </c>
      <c r="L53" s="147"/>
      <c r="M53" s="147"/>
      <c r="N53" s="147"/>
      <c r="O53" s="152"/>
      <c r="P53" s="152"/>
      <c r="Q53" s="152"/>
      <c r="R53" s="152"/>
      <c r="S53" s="145"/>
      <c r="T53" s="146"/>
      <c r="U53" s="152"/>
      <c r="V53" s="146"/>
      <c r="W53" s="147">
        <f>SUM(W47:W52)</f>
        <v>0</v>
      </c>
      <c r="X53" s="147"/>
      <c r="Y53" s="147"/>
      <c r="Z53" s="147"/>
      <c r="AA53" s="152"/>
      <c r="AB53" s="152"/>
      <c r="AC53" s="152"/>
      <c r="AD53" s="152"/>
      <c r="AE53" s="145"/>
      <c r="AF53" s="146"/>
      <c r="AG53" s="152"/>
      <c r="AH53" s="146"/>
      <c r="AI53" s="147">
        <f>SUM(AI47:AI52)</f>
        <v>0</v>
      </c>
      <c r="AK53" s="152"/>
    </row>
    <row r="54" spans="4:37" s="131" customFormat="1" ht="18.75" customHeight="1" x14ac:dyDescent="0.4"/>
    <row r="55" spans="4:37" s="131" customFormat="1" ht="18.75" customHeight="1" x14ac:dyDescent="0.4"/>
    <row r="56" spans="4:37" s="131" customFormat="1" ht="18.75" customHeight="1" x14ac:dyDescent="0.4"/>
    <row r="57" spans="4:37" s="131" customFormat="1" ht="18.75" customHeight="1" x14ac:dyDescent="0.4"/>
    <row r="58" spans="4:37" s="131" customFormat="1" ht="18.75" customHeight="1" x14ac:dyDescent="0.4"/>
    <row r="59" spans="4:37" s="203" customFormat="1" x14ac:dyDescent="0.4"/>
  </sheetData>
  <sheetProtection sheet="1" formatCells="0" formatColumns="0" formatRows="0" sort="0" autoFilter="0"/>
  <mergeCells count="68">
    <mergeCell ref="K45:M45"/>
    <mergeCell ref="W15:Y15"/>
    <mergeCell ref="W25:Y25"/>
    <mergeCell ref="W35:Y35"/>
    <mergeCell ref="W45:Y45"/>
    <mergeCell ref="O34:P34"/>
    <mergeCell ref="O44:P44"/>
    <mergeCell ref="R34:S34"/>
    <mergeCell ref="R44:S44"/>
    <mergeCell ref="T44:V44"/>
    <mergeCell ref="T34:V34"/>
    <mergeCell ref="T24:V24"/>
    <mergeCell ref="AI45:AK45"/>
    <mergeCell ref="B6:C6"/>
    <mergeCell ref="AI3:AK3"/>
    <mergeCell ref="AI4:AK4"/>
    <mergeCell ref="AI5:AK5"/>
    <mergeCell ref="AI6:AK6"/>
    <mergeCell ref="AC7:AD7"/>
    <mergeCell ref="AA34:AB34"/>
    <mergeCell ref="AA44:AB44"/>
    <mergeCell ref="AD24:AE24"/>
    <mergeCell ref="AI7:AK7"/>
    <mergeCell ref="AI8:AK8"/>
    <mergeCell ref="AD34:AE34"/>
    <mergeCell ref="I5:L5"/>
    <mergeCell ref="O14:P14"/>
    <mergeCell ref="AA14:AB14"/>
    <mergeCell ref="AI35:AK35"/>
    <mergeCell ref="C14:D14"/>
    <mergeCell ref="D5:G5"/>
    <mergeCell ref="F14:G14"/>
    <mergeCell ref="F24:G24"/>
    <mergeCell ref="C9:F9"/>
    <mergeCell ref="C10:F10"/>
    <mergeCell ref="C11:F11"/>
    <mergeCell ref="C8:G8"/>
    <mergeCell ref="I9:K9"/>
    <mergeCell ref="K15:M15"/>
    <mergeCell ref="I10:K10"/>
    <mergeCell ref="Z11:AB11"/>
    <mergeCell ref="H24:J24"/>
    <mergeCell ref="T14:V14"/>
    <mergeCell ref="H14:J14"/>
    <mergeCell ref="AF44:AH44"/>
    <mergeCell ref="AF34:AH34"/>
    <mergeCell ref="H34:J34"/>
    <mergeCell ref="AA24:AB24"/>
    <mergeCell ref="O24:P24"/>
    <mergeCell ref="R24:S24"/>
    <mergeCell ref="AD44:AE44"/>
    <mergeCell ref="F44:G44"/>
    <mergeCell ref="R14:S14"/>
    <mergeCell ref="Z8:AD8"/>
    <mergeCell ref="Z10:AD10"/>
    <mergeCell ref="C44:D44"/>
    <mergeCell ref="K25:M25"/>
    <mergeCell ref="K35:M35"/>
    <mergeCell ref="C34:D34"/>
    <mergeCell ref="C24:D24"/>
    <mergeCell ref="F34:G34"/>
    <mergeCell ref="H44:J44"/>
    <mergeCell ref="AF3:AH3"/>
    <mergeCell ref="AD14:AE14"/>
    <mergeCell ref="AI25:AK25"/>
    <mergeCell ref="AF24:AH24"/>
    <mergeCell ref="AF14:AH14"/>
    <mergeCell ref="AI15:AK15"/>
  </mergeCells>
  <phoneticPr fontId="1"/>
  <conditionalFormatting sqref="D17:J17 D19:J22 F18:J18">
    <cfRule type="expression" dxfId="415" priority="767">
      <formula>MONTH(D17)&lt;&gt;$D$15</formula>
    </cfRule>
  </conditionalFormatting>
  <conditionalFormatting sqref="D27:J32">
    <cfRule type="expression" dxfId="414" priority="780">
      <formula>MONTH(D27)&lt;&gt;$D$25</formula>
    </cfRule>
  </conditionalFormatting>
  <conditionalFormatting sqref="D37:J42">
    <cfRule type="expression" dxfId="413" priority="777">
      <formula>MONTH(D37)&lt;&gt;$D$35</formula>
    </cfRule>
  </conditionalFormatting>
  <conditionalFormatting sqref="D47:J52">
    <cfRule type="expression" dxfId="412" priority="774">
      <formula>MONTH(D47)&lt;&gt;$D$45</formula>
    </cfRule>
  </conditionalFormatting>
  <conditionalFormatting sqref="P17:V22">
    <cfRule type="expression" dxfId="411" priority="782">
      <formula>MONTH(P17)&lt;&gt;$P$15</formula>
    </cfRule>
  </conditionalFormatting>
  <conditionalFormatting sqref="P27:V32">
    <cfRule type="expression" dxfId="410" priority="779">
      <formula>MONTH(P27)&lt;&gt;$P$25</formula>
    </cfRule>
  </conditionalFormatting>
  <conditionalFormatting sqref="P37:V42">
    <cfRule type="expression" dxfId="409" priority="776">
      <formula>MONTH(P37)&lt;&gt;$P$35</formula>
    </cfRule>
  </conditionalFormatting>
  <conditionalFormatting sqref="P47:V52">
    <cfRule type="expression" dxfId="408" priority="773">
      <formula>MONTH(P47)&lt;&gt;$P$45</formula>
    </cfRule>
  </conditionalFormatting>
  <conditionalFormatting sqref="AB17:AH22">
    <cfRule type="expression" dxfId="407" priority="781">
      <formula>MONTH(AB17)&lt;&gt;$AB$15</formula>
    </cfRule>
  </conditionalFormatting>
  <conditionalFormatting sqref="AB27:AH32">
    <cfRule type="expression" dxfId="406" priority="778">
      <formula>MONTH(AB27)&lt;&gt;$AB$25</formula>
    </cfRule>
  </conditionalFormatting>
  <conditionalFormatting sqref="AB37:AH42">
    <cfRule type="expression" dxfId="405" priority="775">
      <formula>MONTH(AB37)&lt;&gt;$AB$35</formula>
    </cfRule>
  </conditionalFormatting>
  <conditionalFormatting sqref="AB47:AH52">
    <cfRule type="expression" dxfId="404" priority="772">
      <formula>MONTH(AB47)&lt;&gt;$AB$45</formula>
    </cfRule>
  </conditionalFormatting>
  <conditionalFormatting sqref="D18">
    <cfRule type="expression" dxfId="403" priority="611">
      <formula>MONTH(D18)&lt;&gt;$D$15</formula>
    </cfRule>
  </conditionalFormatting>
  <conditionalFormatting sqref="D17:D22 J17:J22 P17:P22 V17:V22 AB17:AB22 AH17:AH22 D27:D32 J27:J32 P27:P32 V27:V32 AB27:AB32 AH27:AH32 D37:D42 J37:J42 P37:P42 V37:V42 AB37:AB42 AH37:AH42 D47:D52 J47:J52 P47:P52 V47:V52 AB47:AB52 AH47:AH52">
    <cfRule type="expression" dxfId="402" priority="592">
      <formula>SUBTOTAL(102, $C$15:$AK$52)</formula>
    </cfRule>
  </conditionalFormatting>
  <conditionalFormatting sqref="E18">
    <cfRule type="expression" dxfId="401" priority="594">
      <formula>MONTH(E18)&lt;&gt;$D$15</formula>
    </cfRule>
  </conditionalFormatting>
  <conditionalFormatting sqref="D17:J22 P17:V22 AB17:AH22 D27:J32 P27:V32 AB27:AH32 D37:J42 P37:V42 AB37:AH42 D47:J52 P47:V52 AB47:AH52">
    <cfRule type="containsBlanks" dxfId="400" priority="583">
      <formula>LEN(TRIM(D17))=0</formula>
    </cfRule>
  </conditionalFormatting>
  <conditionalFormatting sqref="E14">
    <cfRule type="expression" dxfId="399" priority="326">
      <formula>E14="○"</formula>
    </cfRule>
  </conditionalFormatting>
  <conditionalFormatting sqref="Q14">
    <cfRule type="expression" dxfId="398" priority="320">
      <formula>Q14="○"</formula>
    </cfRule>
  </conditionalFormatting>
  <conditionalFormatting sqref="AC14">
    <cfRule type="expression" dxfId="397" priority="319">
      <formula>AC14="○"</formula>
    </cfRule>
  </conditionalFormatting>
  <conditionalFormatting sqref="AC24">
    <cfRule type="expression" dxfId="396" priority="318">
      <formula>AC24="○"</formula>
    </cfRule>
  </conditionalFormatting>
  <conditionalFormatting sqref="Q24">
    <cfRule type="expression" dxfId="395" priority="317">
      <formula>Q24="○"</formula>
    </cfRule>
  </conditionalFormatting>
  <conditionalFormatting sqref="E24">
    <cfRule type="expression" dxfId="394" priority="316">
      <formula>E24="○"</formula>
    </cfRule>
  </conditionalFormatting>
  <conditionalFormatting sqref="E34">
    <cfRule type="expression" dxfId="393" priority="315">
      <formula>E34="○"</formula>
    </cfRule>
  </conditionalFormatting>
  <conditionalFormatting sqref="E44">
    <cfRule type="expression" dxfId="392" priority="314">
      <formula>E44="○"</formula>
    </cfRule>
  </conditionalFormatting>
  <conditionalFormatting sqref="Q34">
    <cfRule type="expression" dxfId="391" priority="313">
      <formula>Q34="○"</formula>
    </cfRule>
  </conditionalFormatting>
  <conditionalFormatting sqref="Q44">
    <cfRule type="expression" dxfId="390" priority="312">
      <formula>Q44="○"</formula>
    </cfRule>
  </conditionalFormatting>
  <conditionalFormatting sqref="AC34">
    <cfRule type="expression" dxfId="389" priority="311">
      <formula>AC34="○"</formula>
    </cfRule>
  </conditionalFormatting>
  <conditionalFormatting sqref="AC44">
    <cfRule type="expression" dxfId="388" priority="310">
      <formula>AC44="○"</formula>
    </cfRule>
  </conditionalFormatting>
  <conditionalFormatting sqref="Z11">
    <cfRule type="expression" dxfId="387" priority="45">
      <formula>$Z$11&lt;ROUNDDOWN((8/28)*100,1)</formula>
    </cfRule>
  </conditionalFormatting>
  <dataValidations count="1">
    <dataValidation type="list" allowBlank="1" showInputMessage="1" showErrorMessage="1" sqref="M44 Y14 AK14 AK24 Y24 M24 M34 Y34 AK34 AK44 Y44 M14">
      <formula1>"達成,未達成,　,"</formula1>
    </dataValidation>
  </dataValidations>
  <pageMargins left="0.25" right="0.25" top="0.75" bottom="0.75" header="0.3" footer="0.3"/>
  <pageSetup paperSize="9" scale="5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584" operator="greaterThan" id="{F7F87493-15BA-4042-99F3-AB02E0353A94}">
            <xm:f>基本情報!$E$13</xm:f>
            <x14:dxf>
              <font>
                <color auto="1"/>
              </font>
              <fill>
                <patternFill>
                  <bgColor theme="8"/>
                </patternFill>
              </fill>
            </x14:dxf>
          </x14:cfRule>
          <x14:cfRule type="expression" priority="585" id="{46E37859-2D8D-4D23-A278-4752C362653C}">
            <xm:f>D17&lt;基本情報!$C$13</xm:f>
            <x14:dxf>
              <fill>
                <patternFill>
                  <bgColor theme="8"/>
                </patternFill>
              </fill>
            </x14:dxf>
          </x14:cfRule>
          <x14:cfRule type="expression" priority="588" id="{78498C61-FFE7-4368-B41E-C4C46679A4A2}">
            <xm:f>IF(VLOOKUP(D17,入力用1年!$B:$J,1,FALSE)=基本情報!$E$13,TRUE,FALSE)</xm:f>
            <x14:dxf>
              <font>
                <b/>
                <i/>
                <strike val="0"/>
              </font>
              <fill>
                <patternFill>
                  <bgColor rgb="FFFFC000"/>
                </patternFill>
              </fill>
              <border>
                <vertical/>
                <horizontal/>
              </border>
            </x14:dxf>
          </x14:cfRule>
          <x14:cfRule type="expression" priority="589" id="{53C78FE4-8421-46E8-AFE6-6707CD4A319D}">
            <xm:f>IF(VLOOKUP(D17,入力用1年!$B:$J,1,FALSE)=基本情報!$C$13,TRUE,FALSE)</xm:f>
            <x14:dxf>
              <font>
                <b/>
                <i/>
                <strike val="0"/>
              </font>
              <fill>
                <patternFill>
                  <bgColor rgb="FFFFC000"/>
                </patternFill>
              </fill>
              <border>
                <vertical/>
                <horizontal/>
              </border>
            </x14:dxf>
          </x14:cfRule>
          <x14:cfRule type="expression" priority="593" id="{E48CBF50-D7EE-4548-A4FF-871935BB3EC8}">
            <xm:f>COUNTIF(祝日!$B:$B,D17)=1</xm:f>
            <x14:dxf>
              <font>
                <b/>
                <i val="0"/>
                <color rgb="FF00B050"/>
              </font>
              <fill>
                <patternFill patternType="none">
                  <bgColor auto="1"/>
                </patternFill>
              </fill>
            </x14:dxf>
          </x14:cfRule>
          <x14:cfRule type="expression" priority="600" id="{37B58607-8923-4D82-8936-521E9265CF66}">
            <xm:f>IF(VLOOKUP(D17,入力用1年!$B:$J,1,FALSE)=基本情報!$C$12,TRUE,FALSE)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610" id="{321C9F5C-B831-4770-B3AF-CBC20557BEF4}">
            <xm:f>IF(VLOOKUP(D17,入力用1年!$B:$J,1,FALSE)=基本情報!$E$12,TRUE,FALSE)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D17:J22 P17:V22 AB17:AH22 D27:J32 P27:V32 AB27:AH32 D37:J42 P37:V42 AB37:AH42 D47:J52 P47:V52 AB47:AH52</xm:sqref>
        </x14:conditionalFormatting>
        <x14:conditionalFormatting xmlns:xm="http://schemas.microsoft.com/office/excel/2006/main">
          <x14:cfRule type="expression" priority="590" id="{C4E71A5D-D4A2-45C7-BA1E-EE17FCFBBD0A}">
            <xm:f>VLOOKUP(C17,入力用1年!$B:$I,6,FALSE)&lt;&gt;""</xm:f>
            <x14:dxf>
              <fill>
                <patternFill>
                  <bgColor theme="8"/>
                </patternFill>
              </fill>
            </x14:dxf>
          </x14:cfRule>
          <x14:cfRule type="expression" priority="591" id="{08285E8A-A02E-443A-8915-8B527E551339}">
            <xm:f>VLOOKUP(C17,入力用1年!$B:$I,7,FALSE)="休工"</xm:f>
            <x14:dxf>
              <fill>
                <patternFill>
                  <bgColor theme="2" tint="-9.9948118533890809E-2"/>
                </patternFill>
              </fill>
            </x14:dxf>
          </x14:cfRule>
          <xm:sqref>C24:D24 AD24:AG24 C34:D34 C44:D44 AD34:AG34 AD44:AG44 C25:H26 Z25:AF26 N25:T26 C35:H36 N35:T36 Z35:AF36 C45:H46 Z45:AF46 N45:T46 R24:U24 X24 F24:I24 L24 F34:I34 L34 R34:U34 X34 R44:U44 X44 F44:I44 L44 Z24:AB24 N24:P24 N34:P34 N44:P44 Z34:AB34 Z44:AB44 C23:AH23 C33:AH33 C43:AH43 C47:L52 C17:L22 N17:X22 Z17:AH22 C27:L32 N27:X32 Z27:AH32 C37:L42 N37:X42 Z37:AH42 N47:X52 Z47:AH52</xm:sqref>
        </x14:conditionalFormatting>
        <x14:conditionalFormatting xmlns:xm="http://schemas.microsoft.com/office/excel/2006/main">
          <x14:cfRule type="expression" priority="306" id="{4DB29457-6CB7-4A87-9915-6D42077998C2}">
            <xm:f>IF(VLOOKUP(I15,入力用３年!$B:$J,1,FALSE)=基本情報!$C$9,TRUE,FALSE)</xm:f>
            <x14:dxf>
              <font>
                <b/>
                <i/>
                <strike val="0"/>
              </font>
              <fill>
                <patternFill>
                  <bgColor rgb="FFFFC000"/>
                </patternFill>
              </fill>
              <border>
                <vertical/>
                <horizontal/>
              </border>
            </x14:dxf>
          </x14:cfRule>
          <x14:cfRule type="expression" priority="307" id="{EA8E68BA-7E29-4959-82C2-CB33D27E6792}">
            <xm:f>IF(VLOOKUP(I15,入力用３年!$B:$J,1,FALSE)=基本情報!$E$9,TRUE,FALSE)</xm:f>
            <x14:dxf>
              <font>
                <b/>
                <i/>
                <strike val="0"/>
              </font>
              <fill>
                <patternFill>
                  <bgColor rgb="FFFFC000"/>
                </patternFill>
              </fill>
              <border>
                <vertical/>
                <horizontal/>
              </border>
            </x14:dxf>
          </x14:cfRule>
          <x14:cfRule type="expression" priority="308" id="{E0133D5D-678D-4DD0-A0BD-795BC5F4B29C}">
            <xm:f>IF(VLOOKUP(I15,入力用３年!$B:$J,1,FALSE)=基本情報!$C$8,TRUE,FALSE)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9" id="{F270E5B0-FCBC-4774-995F-A073899D0755}">
            <xm:f>IF(VLOOKUP(I15,入力用３年!$B:$J,1,FALSE)=基本情報!$E$8,TRUE,FALSE)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I15:J16</xm:sqref>
        </x14:conditionalFormatting>
        <x14:conditionalFormatting xmlns:xm="http://schemas.microsoft.com/office/excel/2006/main">
          <x14:cfRule type="expression" priority="302" id="{CDF7FB77-A5FD-481F-B95D-E8704465C7D4}">
            <xm:f>IF(VLOOKUP(K16,入力用1年!$B:$J,1,FALSE)=基本情報!$E$9,TRUE,FALSE)</xm:f>
            <x14:dxf>
              <font>
                <b/>
                <i/>
                <strike val="0"/>
              </font>
              <fill>
                <patternFill>
                  <bgColor rgb="FFFFC000"/>
                </patternFill>
              </fill>
              <border>
                <vertical/>
                <horizontal/>
              </border>
            </x14:dxf>
          </x14:cfRule>
          <x14:cfRule type="expression" priority="303" id="{EE7687E5-173A-4B3B-9FF8-6E2954E52852}">
            <xm:f>IF(VLOOKUP(K16,入力用1年!$B:$J,1,FALSE)=基本情報!$C$9,TRUE,FALSE)</xm:f>
            <x14:dxf>
              <font>
                <b/>
                <i/>
                <strike val="0"/>
              </font>
              <fill>
                <patternFill>
                  <bgColor rgb="FFFFC000"/>
                </patternFill>
              </fill>
              <border>
                <vertical/>
                <horizontal/>
              </border>
            </x14:dxf>
          </x14:cfRule>
          <x14:cfRule type="expression" priority="304" id="{C9804717-FC3B-41D9-8459-54CA6E842A39}">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5" id="{050479AD-4F37-42A8-AE08-AD0D3C36E64F}">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298" id="{EEFE9389-AF15-4FC1-97CA-21048D15ABEB}">
            <xm:f>IF(VLOOKUP(U15,入力用３年!$B:$J,1,FALSE)=基本情報!$C$9,TRUE,FALSE)</xm:f>
            <x14:dxf>
              <font>
                <b/>
                <i/>
                <strike val="0"/>
              </font>
              <fill>
                <patternFill>
                  <bgColor rgb="FFFFC000"/>
                </patternFill>
              </fill>
              <border>
                <vertical/>
                <horizontal/>
              </border>
            </x14:dxf>
          </x14:cfRule>
          <x14:cfRule type="expression" priority="299" id="{80668617-B858-48FE-AC38-1421D79B2227}">
            <xm:f>IF(VLOOKUP(U15,入力用３年!$B:$J,1,FALSE)=基本情報!$E$9,TRUE,FALSE)</xm:f>
            <x14:dxf>
              <font>
                <b/>
                <i/>
                <strike val="0"/>
              </font>
              <fill>
                <patternFill>
                  <bgColor rgb="FFFFC000"/>
                </patternFill>
              </fill>
              <border>
                <vertical/>
                <horizontal/>
              </border>
            </x14:dxf>
          </x14:cfRule>
          <x14:cfRule type="expression" priority="300" id="{5B505217-A5DD-4363-9DF0-85E46D9B14E8}">
            <xm:f>IF(VLOOKUP(U15,入力用３年!$B:$J,1,FALSE)=基本情報!$C$8,TRUE,FALSE)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1" id="{50739613-A61F-4C9A-8A7E-51A62BCC7CDC}">
            <xm:f>IF(VLOOKUP(U15,入力用３年!$B:$J,1,FALSE)=基本情報!$E$8,TRUE,FALSE)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U15:V16</xm:sqref>
        </x14:conditionalFormatting>
        <x14:conditionalFormatting xmlns:xm="http://schemas.microsoft.com/office/excel/2006/main">
          <x14:cfRule type="expression" priority="294" id="{D8542EB0-6F40-415F-B0B8-A71095CDC042}">
            <xm:f>IF(VLOOKUP(W16,入力用1年!$B:$J,1,FALSE)=基本情報!$E$9,TRUE,FALSE)</xm:f>
            <x14:dxf>
              <font>
                <b/>
                <i/>
                <strike val="0"/>
              </font>
              <fill>
                <patternFill>
                  <bgColor rgb="FFFFC000"/>
                </patternFill>
              </fill>
              <border>
                <vertical/>
                <horizontal/>
              </border>
            </x14:dxf>
          </x14:cfRule>
          <x14:cfRule type="expression" priority="295" id="{B5D482E1-EA93-4FF2-89F4-14151B855AA5}">
            <xm:f>IF(VLOOKUP(W16,入力用1年!$B:$J,1,FALSE)=基本情報!$C$9,TRUE,FALSE)</xm:f>
            <x14:dxf>
              <font>
                <b/>
                <i/>
                <strike val="0"/>
              </font>
              <fill>
                <patternFill>
                  <bgColor rgb="FFFFC000"/>
                </patternFill>
              </fill>
              <border>
                <vertical/>
                <horizontal/>
              </border>
            </x14:dxf>
          </x14:cfRule>
          <x14:cfRule type="expression" priority="296" id="{B5AD9EE6-BBFB-4492-8853-2FA4BD63C99F}">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97" id="{05FF6CCC-2CDF-459A-A40D-5773A123C764}">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290" id="{AE6DF709-3E71-4782-BFBE-749D9555FE62}">
            <xm:f>IF(VLOOKUP(AG15,入力用３年!$B:$J,1,FALSE)=基本情報!$C$9,TRUE,FALSE)</xm:f>
            <x14:dxf>
              <font>
                <b/>
                <i/>
                <strike val="0"/>
              </font>
              <fill>
                <patternFill>
                  <bgColor rgb="FFFFC000"/>
                </patternFill>
              </fill>
              <border>
                <vertical/>
                <horizontal/>
              </border>
            </x14:dxf>
          </x14:cfRule>
          <x14:cfRule type="expression" priority="291" id="{AC3360E0-598A-4F6A-8878-01790E612915}">
            <xm:f>IF(VLOOKUP(AG15,入力用３年!$B:$J,1,FALSE)=基本情報!$E$9,TRUE,FALSE)</xm:f>
            <x14:dxf>
              <font>
                <b/>
                <i/>
                <strike val="0"/>
              </font>
              <fill>
                <patternFill>
                  <bgColor rgb="FFFFC000"/>
                </patternFill>
              </fill>
              <border>
                <vertical/>
                <horizontal/>
              </border>
            </x14:dxf>
          </x14:cfRule>
          <x14:cfRule type="expression" priority="292" id="{D6405165-EFD6-4FE1-AC36-856CE56AE00A}">
            <xm:f>IF(VLOOKUP(AG15,入力用３年!$B:$J,1,FALSE)=基本情報!$C$8,TRUE,FALSE)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93" id="{4EA2699F-B0B9-4C2A-8768-9950DFF5F046}">
            <xm:f>IF(VLOOKUP(AG15,入力用３年!$B:$J,1,FALSE)=基本情報!$E$8,TRUE,FALSE)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AG15:AH16</xm:sqref>
        </x14:conditionalFormatting>
        <x14:conditionalFormatting xmlns:xm="http://schemas.microsoft.com/office/excel/2006/main">
          <x14:cfRule type="expression" priority="286" id="{0BA0F6CD-4A68-45C5-AA74-25BB172CD93A}">
            <xm:f>IF(VLOOKUP(AI16,入力用1年!$B:$J,1,FALSE)=基本情報!$E$9,TRUE,FALSE)</xm:f>
            <x14:dxf>
              <font>
                <b/>
                <i/>
                <strike val="0"/>
              </font>
              <fill>
                <patternFill>
                  <bgColor rgb="FFFFC000"/>
                </patternFill>
              </fill>
              <border>
                <vertical/>
                <horizontal/>
              </border>
            </x14:dxf>
          </x14:cfRule>
          <x14:cfRule type="expression" priority="287" id="{F1A104E2-BED6-47EF-8118-53AB55E04BEE}">
            <xm:f>IF(VLOOKUP(AI16,入力用1年!$B:$J,1,FALSE)=基本情報!$C$9,TRUE,FALSE)</xm:f>
            <x14:dxf>
              <font>
                <b/>
                <i/>
                <strike val="0"/>
              </font>
              <fill>
                <patternFill>
                  <bgColor rgb="FFFFC000"/>
                </patternFill>
              </fill>
              <border>
                <vertical/>
                <horizontal/>
              </border>
            </x14:dxf>
          </x14:cfRule>
          <x14:cfRule type="expression" priority="288" id="{B1015458-BCCA-4959-9C12-E291F30C5E68}">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9" id="{AD88153B-2C1F-4109-8B6A-1CCA4B72B5EB}">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AI16</xm:sqref>
        </x14:conditionalFormatting>
        <x14:conditionalFormatting xmlns:xm="http://schemas.microsoft.com/office/excel/2006/main">
          <x14:cfRule type="expression" priority="282" id="{2BB802F6-5BED-4F19-A9ED-8C2ADC47A8C1}">
            <xm:f>IF(VLOOKUP(AG25,入力用３年!$B:$J,1,FALSE)=基本情報!$C$9,TRUE,FALSE)</xm:f>
            <x14:dxf>
              <font>
                <b/>
                <i/>
                <strike val="0"/>
              </font>
              <fill>
                <patternFill>
                  <bgColor rgb="FFFFC000"/>
                </patternFill>
              </fill>
              <border>
                <vertical/>
                <horizontal/>
              </border>
            </x14:dxf>
          </x14:cfRule>
          <x14:cfRule type="expression" priority="283" id="{013F79A6-4577-4583-9D84-75C3D306D474}">
            <xm:f>IF(VLOOKUP(AG25,入力用３年!$B:$J,1,FALSE)=基本情報!$E$9,TRUE,FALSE)</xm:f>
            <x14:dxf>
              <font>
                <b/>
                <i/>
                <strike val="0"/>
              </font>
              <fill>
                <patternFill>
                  <bgColor rgb="FFFFC000"/>
                </patternFill>
              </fill>
              <border>
                <vertical/>
                <horizontal/>
              </border>
            </x14:dxf>
          </x14:cfRule>
          <x14:cfRule type="expression" priority="284" id="{20D10A76-DA3D-468B-9151-EC3CF21457BD}">
            <xm:f>IF(VLOOKUP(AG25,入力用３年!$B:$J,1,FALSE)=基本情報!$C$8,TRUE,FALSE)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5" id="{DCBE669A-0C5B-4418-AE33-BA1F7289EA59}">
            <xm:f>IF(VLOOKUP(AG25,入力用３年!$B:$J,1,FALSE)=基本情報!$E$8,TRUE,FALSE)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AG25:AH26</xm:sqref>
        </x14:conditionalFormatting>
        <x14:conditionalFormatting xmlns:xm="http://schemas.microsoft.com/office/excel/2006/main">
          <x14:cfRule type="expression" priority="278" id="{3B6E1FC7-AC9F-41EB-8FB7-B065440ABAD7}">
            <xm:f>IF(VLOOKUP(AI26,入力用1年!$B:$J,1,FALSE)=基本情報!$E$9,TRUE,FALSE)</xm:f>
            <x14:dxf>
              <font>
                <b/>
                <i/>
                <strike val="0"/>
              </font>
              <fill>
                <patternFill>
                  <bgColor rgb="FFFFC000"/>
                </patternFill>
              </fill>
              <border>
                <vertical/>
                <horizontal/>
              </border>
            </x14:dxf>
          </x14:cfRule>
          <x14:cfRule type="expression" priority="279" id="{9C4A4511-638D-4700-A71F-FAA5CB6F34B5}">
            <xm:f>IF(VLOOKUP(AI26,入力用1年!$B:$J,1,FALSE)=基本情報!$C$9,TRUE,FALSE)</xm:f>
            <x14:dxf>
              <font>
                <b/>
                <i/>
                <strike val="0"/>
              </font>
              <fill>
                <patternFill>
                  <bgColor rgb="FFFFC000"/>
                </patternFill>
              </fill>
              <border>
                <vertical/>
                <horizontal/>
              </border>
            </x14:dxf>
          </x14:cfRule>
          <x14:cfRule type="expression" priority="280" id="{B86DA08F-ABD3-4190-BB99-E9F5508A3333}">
            <xm:f>IF(VLOOKUP(AI26,入力用1年!$B:$J,1,FALSE)=基本情報!$C$8,TRUE,FALSE)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1" id="{1B31E21B-F615-4A22-AFB1-3E5D170FB31D}">
            <xm:f>IF(VLOOKUP(AI26,入力用1年!$B:$J,1,FALSE)=基本情報!$E$8,TRUE,FALSE)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xm:sqref>
        </x14:conditionalFormatting>
        <x14:conditionalFormatting xmlns:xm="http://schemas.microsoft.com/office/excel/2006/main">
          <x14:cfRule type="expression" priority="274" id="{5FB6627E-5F34-4FC3-A243-E26E14460DA7}">
            <xm:f>IF(VLOOKUP(U25,入力用３年!$B:$J,1,FALSE)=基本情報!$C$9,TRUE,FALSE)</xm:f>
            <x14:dxf>
              <font>
                <b/>
                <i/>
                <strike val="0"/>
              </font>
              <fill>
                <patternFill>
                  <bgColor rgb="FFFFC000"/>
                </patternFill>
              </fill>
              <border>
                <vertical/>
                <horizontal/>
              </border>
            </x14:dxf>
          </x14:cfRule>
          <x14:cfRule type="expression" priority="275" id="{2A070261-5D9D-4A81-9280-7F878643EEC7}">
            <xm:f>IF(VLOOKUP(U25,入力用３年!$B:$J,1,FALSE)=基本情報!$E$9,TRUE,FALSE)</xm:f>
            <x14:dxf>
              <font>
                <b/>
                <i/>
                <strike val="0"/>
              </font>
              <fill>
                <patternFill>
                  <bgColor rgb="FFFFC000"/>
                </patternFill>
              </fill>
              <border>
                <vertical/>
                <horizontal/>
              </border>
            </x14:dxf>
          </x14:cfRule>
          <x14:cfRule type="expression" priority="276" id="{63137FCA-78AA-4B9B-910D-3B16ECDBA923}">
            <xm:f>IF(VLOOKUP(U25,入力用３年!$B:$J,1,FALSE)=基本情報!$C$8,TRUE,FALSE)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7" id="{B712C752-EF14-47A0-8E62-BE04BFCBD40B}">
            <xm:f>IF(VLOOKUP(U25,入力用３年!$B:$J,1,FALSE)=基本情報!$E$8,TRUE,FALSE)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U25:V26</xm:sqref>
        </x14:conditionalFormatting>
        <x14:conditionalFormatting xmlns:xm="http://schemas.microsoft.com/office/excel/2006/main">
          <x14:cfRule type="expression" priority="270" id="{54F86E51-4A30-40A4-9655-E3DC48F21739}">
            <xm:f>IF(VLOOKUP(W26,入力用1年!$B:$J,1,FALSE)=基本情報!$E$9,TRUE,FALSE)</xm:f>
            <x14:dxf>
              <font>
                <b/>
                <i/>
                <strike val="0"/>
              </font>
              <fill>
                <patternFill>
                  <bgColor rgb="FFFFC000"/>
                </patternFill>
              </fill>
              <border>
                <vertical/>
                <horizontal/>
              </border>
            </x14:dxf>
          </x14:cfRule>
          <x14:cfRule type="expression" priority="271" id="{D462C9DE-F361-4C94-9AD2-3764011222CB}">
            <xm:f>IF(VLOOKUP(W26,入力用1年!$B:$J,1,FALSE)=基本情報!$C$9,TRUE,FALSE)</xm:f>
            <x14:dxf>
              <font>
                <b/>
                <i/>
                <strike val="0"/>
              </font>
              <fill>
                <patternFill>
                  <bgColor rgb="FFFFC000"/>
                </patternFill>
              </fill>
              <border>
                <vertical/>
                <horizontal/>
              </border>
            </x14:dxf>
          </x14:cfRule>
          <x14:cfRule type="expression" priority="272" id="{F67C3E80-E4C0-4DDC-A8FD-20F0C1527CC8}">
            <xm:f>IF(VLOOKUP(W26,入力用1年!$B:$J,1,FALSE)=基本情報!$C$8,TRUE,FALSE)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3" id="{CC8C04A2-BF77-416A-AE4C-291FD2B9AEEA}">
            <xm:f>IF(VLOOKUP(W26,入力用1年!$B:$J,1,FALSE)=基本情報!$E$8,TRUE,FALSE)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W26</xm:sqref>
        </x14:conditionalFormatting>
        <x14:conditionalFormatting xmlns:xm="http://schemas.microsoft.com/office/excel/2006/main">
          <x14:cfRule type="expression" priority="266" id="{859ECE45-14B4-49F8-8430-78FFBBBF323B}">
            <xm:f>IF(VLOOKUP(I25,入力用３年!$B:$J,1,FALSE)=基本情報!$C$9,TRUE,FALSE)</xm:f>
            <x14:dxf>
              <font>
                <b/>
                <i/>
                <strike val="0"/>
              </font>
              <fill>
                <patternFill>
                  <bgColor rgb="FFFFC000"/>
                </patternFill>
              </fill>
              <border>
                <vertical/>
                <horizontal/>
              </border>
            </x14:dxf>
          </x14:cfRule>
          <x14:cfRule type="expression" priority="267" id="{9CC61F48-0CF0-49D3-87F0-960E78B7C1FF}">
            <xm:f>IF(VLOOKUP(I25,入力用３年!$B:$J,1,FALSE)=基本情報!$E$9,TRUE,FALSE)</xm:f>
            <x14:dxf>
              <font>
                <b/>
                <i/>
                <strike val="0"/>
              </font>
              <fill>
                <patternFill>
                  <bgColor rgb="FFFFC000"/>
                </patternFill>
              </fill>
              <border>
                <vertical/>
                <horizontal/>
              </border>
            </x14:dxf>
          </x14:cfRule>
          <x14:cfRule type="expression" priority="268" id="{B3A0D1EF-E789-4F0E-A274-6285C386EBE5}">
            <xm:f>IF(VLOOKUP(I25,入力用３年!$B:$J,1,FALSE)=基本情報!$C$8,TRUE,FALSE)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9" id="{8E40AAE1-08D0-4BCA-A16B-BEF6748EEF4F}">
            <xm:f>IF(VLOOKUP(I25,入力用３年!$B:$J,1,FALSE)=基本情報!$E$8,TRUE,FALSE)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I25:J26</xm:sqref>
        </x14:conditionalFormatting>
        <x14:conditionalFormatting xmlns:xm="http://schemas.microsoft.com/office/excel/2006/main">
          <x14:cfRule type="expression" priority="262" id="{05B8DD83-072C-43D5-8CD8-071F078DDD6D}">
            <xm:f>IF(VLOOKUP(K26,入力用1年!$B:$J,1,FALSE)=基本情報!$E$9,TRUE,FALSE)</xm:f>
            <x14:dxf>
              <font>
                <b/>
                <i/>
                <strike val="0"/>
              </font>
              <fill>
                <patternFill>
                  <bgColor rgb="FFFFC000"/>
                </patternFill>
              </fill>
              <border>
                <vertical/>
                <horizontal/>
              </border>
            </x14:dxf>
          </x14:cfRule>
          <x14:cfRule type="expression" priority="263" id="{D1AC587F-3002-4460-980D-F454D735B2A9}">
            <xm:f>IF(VLOOKUP(K26,入力用1年!$B:$J,1,FALSE)=基本情報!$C$9,TRUE,FALSE)</xm:f>
            <x14:dxf>
              <font>
                <b/>
                <i/>
                <strike val="0"/>
              </font>
              <fill>
                <patternFill>
                  <bgColor rgb="FFFFC000"/>
                </patternFill>
              </fill>
              <border>
                <vertical/>
                <horizontal/>
              </border>
            </x14:dxf>
          </x14:cfRule>
          <x14:cfRule type="expression" priority="264" id="{0411B12A-9023-4917-877B-C322FA364A19}">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5" id="{DF5FEC56-FF56-4E32-BAAD-6B91853CC84D}">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xm:sqref>
        </x14:conditionalFormatting>
        <x14:conditionalFormatting xmlns:xm="http://schemas.microsoft.com/office/excel/2006/main">
          <x14:cfRule type="expression" priority="258" id="{29914BF5-3045-471B-B598-E879E8CA9C0A}">
            <xm:f>IF(VLOOKUP(I35,入力用３年!$B:$J,1,FALSE)=基本情報!$C$9,TRUE,FALSE)</xm:f>
            <x14:dxf>
              <font>
                <b/>
                <i/>
                <strike val="0"/>
              </font>
              <fill>
                <patternFill>
                  <bgColor rgb="FFFFC000"/>
                </patternFill>
              </fill>
              <border>
                <vertical/>
                <horizontal/>
              </border>
            </x14:dxf>
          </x14:cfRule>
          <x14:cfRule type="expression" priority="259" id="{09297D94-934D-42BD-922E-8AD7BE5893AA}">
            <xm:f>IF(VLOOKUP(I35,入力用３年!$B:$J,1,FALSE)=基本情報!$E$9,TRUE,FALSE)</xm:f>
            <x14:dxf>
              <font>
                <b/>
                <i/>
                <strike val="0"/>
              </font>
              <fill>
                <patternFill>
                  <bgColor rgb="FFFFC000"/>
                </patternFill>
              </fill>
              <border>
                <vertical/>
                <horizontal/>
              </border>
            </x14:dxf>
          </x14:cfRule>
          <x14:cfRule type="expression" priority="260" id="{D19BC8C7-9C72-497A-85BD-144D67260E17}">
            <xm:f>IF(VLOOKUP(I35,入力用３年!$B:$J,1,FALSE)=基本情報!$C$8,TRUE,FALSE)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1" id="{ABAFCA48-5FCE-4665-816F-C72C7D968727}">
            <xm:f>IF(VLOOKUP(I35,入力用３年!$B:$J,1,FALSE)=基本情報!$E$8,TRUE,FALSE)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I35:J36</xm:sqref>
        </x14:conditionalFormatting>
        <x14:conditionalFormatting xmlns:xm="http://schemas.microsoft.com/office/excel/2006/main">
          <x14:cfRule type="expression" priority="254" id="{4085A69B-5BC9-4686-9037-D20E739239BA}">
            <xm:f>IF(VLOOKUP(K36,入力用1年!$B:$J,1,FALSE)=基本情報!$E$9,TRUE,FALSE)</xm:f>
            <x14:dxf>
              <font>
                <b/>
                <i/>
                <strike val="0"/>
              </font>
              <fill>
                <patternFill>
                  <bgColor rgb="FFFFC000"/>
                </patternFill>
              </fill>
              <border>
                <vertical/>
                <horizontal/>
              </border>
            </x14:dxf>
          </x14:cfRule>
          <x14:cfRule type="expression" priority="255" id="{AC1D6548-6FA0-4B83-BA4D-A0AFE466F5E4}">
            <xm:f>IF(VLOOKUP(K36,入力用1年!$B:$J,1,FALSE)=基本情報!$C$9,TRUE,FALSE)</xm:f>
            <x14:dxf>
              <font>
                <b/>
                <i/>
                <strike val="0"/>
              </font>
              <fill>
                <patternFill>
                  <bgColor rgb="FFFFC000"/>
                </patternFill>
              </fill>
              <border>
                <vertical/>
                <horizontal/>
              </border>
            </x14:dxf>
          </x14:cfRule>
          <x14:cfRule type="expression" priority="256" id="{E9CBE063-8690-4131-AD82-0040511BD2BB}">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7" id="{ADAEB2AF-85A2-4078-B505-D1753C696276}">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250" id="{09AEF43A-97A9-423C-AB62-52704DD5D1D6}">
            <xm:f>IF(VLOOKUP(U35,入力用３年!$B:$J,1,FALSE)=基本情報!$C$9,TRUE,FALSE)</xm:f>
            <x14:dxf>
              <font>
                <b/>
                <i/>
                <strike val="0"/>
              </font>
              <fill>
                <patternFill>
                  <bgColor rgb="FFFFC000"/>
                </patternFill>
              </fill>
              <border>
                <vertical/>
                <horizontal/>
              </border>
            </x14:dxf>
          </x14:cfRule>
          <x14:cfRule type="expression" priority="251" id="{E9D1A636-7161-4051-A6C6-E00449F7A6D6}">
            <xm:f>IF(VLOOKUP(U35,入力用３年!$B:$J,1,FALSE)=基本情報!$E$9,TRUE,FALSE)</xm:f>
            <x14:dxf>
              <font>
                <b/>
                <i/>
                <strike val="0"/>
              </font>
              <fill>
                <patternFill>
                  <bgColor rgb="FFFFC000"/>
                </patternFill>
              </fill>
              <border>
                <vertical/>
                <horizontal/>
              </border>
            </x14:dxf>
          </x14:cfRule>
          <x14:cfRule type="expression" priority="252" id="{773BA402-DC50-449E-893F-94E6AED84840}">
            <xm:f>IF(VLOOKUP(U35,入力用３年!$B:$J,1,FALSE)=基本情報!$C$8,TRUE,FALSE)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3" id="{BED05A0B-BE0C-4105-8B10-2369F0603B06}">
            <xm:f>IF(VLOOKUP(U35,入力用３年!$B:$J,1,FALSE)=基本情報!$E$8,TRUE,FALSE)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U35:V36</xm:sqref>
        </x14:conditionalFormatting>
        <x14:conditionalFormatting xmlns:xm="http://schemas.microsoft.com/office/excel/2006/main">
          <x14:cfRule type="expression" priority="246" id="{5700C9F1-91E8-47DC-BD10-0DD797C7625B}">
            <xm:f>IF(VLOOKUP(W36,入力用1年!$B:$J,1,FALSE)=基本情報!$E$9,TRUE,FALSE)</xm:f>
            <x14:dxf>
              <font>
                <b/>
                <i/>
                <strike val="0"/>
              </font>
              <fill>
                <patternFill>
                  <bgColor rgb="FFFFC000"/>
                </patternFill>
              </fill>
              <border>
                <vertical/>
                <horizontal/>
              </border>
            </x14:dxf>
          </x14:cfRule>
          <x14:cfRule type="expression" priority="247" id="{134F7452-9100-4AEE-9D20-9B6C2CE94C23}">
            <xm:f>IF(VLOOKUP(W36,入力用1年!$B:$J,1,FALSE)=基本情報!$C$9,TRUE,FALSE)</xm:f>
            <x14:dxf>
              <font>
                <b/>
                <i/>
                <strike val="0"/>
              </font>
              <fill>
                <patternFill>
                  <bgColor rgb="FFFFC000"/>
                </patternFill>
              </fill>
              <border>
                <vertical/>
                <horizontal/>
              </border>
            </x14:dxf>
          </x14:cfRule>
          <x14:cfRule type="expression" priority="248" id="{A30E3D3F-B402-4208-87E1-0547296B9FD0}">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9" id="{9172933D-9994-4D4E-B258-190718BB4936}">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226" id="{B2000F06-D338-4FAD-9072-53D59BF81A12}">
            <xm:f>IF(VLOOKUP(U35,入力用３年!$B:$J,1,FALSE)=基本情報!$C$9,TRUE,FALSE)</xm:f>
            <x14:dxf>
              <font>
                <b/>
                <i/>
                <strike val="0"/>
              </font>
              <fill>
                <patternFill>
                  <bgColor rgb="FFFFC000"/>
                </patternFill>
              </fill>
              <border>
                <vertical/>
                <horizontal/>
              </border>
            </x14:dxf>
          </x14:cfRule>
          <x14:cfRule type="expression" priority="227" id="{5F77A161-9FD4-4DB3-926D-5721DC3A6558}">
            <xm:f>IF(VLOOKUP(U35,入力用３年!$B:$J,1,FALSE)=基本情報!$E$9,TRUE,FALSE)</xm:f>
            <x14:dxf>
              <font>
                <b/>
                <i/>
                <strike val="0"/>
              </font>
              <fill>
                <patternFill>
                  <bgColor rgb="FFFFC000"/>
                </patternFill>
              </fill>
              <border>
                <vertical/>
                <horizontal/>
              </border>
            </x14:dxf>
          </x14:cfRule>
          <x14:cfRule type="expression" priority="228" id="{A8D51ABC-4A32-4C10-BF29-89F4E7EEE676}">
            <xm:f>IF(VLOOKUP(U35,入力用３年!$B:$J,1,FALSE)=基本情報!$C$8,TRUE,FALSE)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9" id="{B9A6087E-C017-449B-B6DD-9197A7926276}">
            <xm:f>IF(VLOOKUP(U35,入力用３年!$B:$J,1,FALSE)=基本情報!$E$8,TRUE,FALSE)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U45:V46 AG45:AH46 AG35:AH36</xm:sqref>
        </x14:conditionalFormatting>
        <x14:conditionalFormatting xmlns:xm="http://schemas.microsoft.com/office/excel/2006/main">
          <x14:cfRule type="expression" priority="222" id="{276791A3-CA27-467F-A20E-F9541CC76BE7}">
            <xm:f>IF(VLOOKUP(W36,入力用1年!$B:$J,1,FALSE)=基本情報!$E$9,TRUE,FALSE)</xm:f>
            <x14:dxf>
              <font>
                <b/>
                <i/>
                <strike val="0"/>
              </font>
              <fill>
                <patternFill>
                  <bgColor rgb="FFFFC000"/>
                </patternFill>
              </fill>
              <border>
                <vertical/>
                <horizontal/>
              </border>
            </x14:dxf>
          </x14:cfRule>
          <x14:cfRule type="expression" priority="223" id="{6B1D40CE-D61B-4319-924B-B7C6AC33434F}">
            <xm:f>IF(VLOOKUP(W36,入力用1年!$B:$J,1,FALSE)=基本情報!$C$9,TRUE,FALSE)</xm:f>
            <x14:dxf>
              <font>
                <b/>
                <i/>
                <strike val="0"/>
              </font>
              <fill>
                <patternFill>
                  <bgColor rgb="FFFFC000"/>
                </patternFill>
              </fill>
              <border>
                <vertical/>
                <horizontal/>
              </border>
            </x14:dxf>
          </x14:cfRule>
          <x14:cfRule type="expression" priority="224" id="{4BCF2BB7-0BD3-4D96-9C67-5ED1DC9DD4EA}">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5" id="{31F458DA-B3CA-45B2-95DF-AD60B8EB3F07}">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 AI46 AI36</xm:sqref>
        </x14:conditionalFormatting>
        <x14:conditionalFormatting xmlns:xm="http://schemas.microsoft.com/office/excel/2006/main">
          <x14:cfRule type="expression" priority="218" id="{E130F0A2-201D-4B2C-94B3-8AC336890CAB}">
            <xm:f>IF(VLOOKUP(I45,入力用３年!$B:$J,1,FALSE)=基本情報!$C$9,TRUE,FALSE)</xm:f>
            <x14:dxf>
              <font>
                <b/>
                <i/>
                <strike val="0"/>
              </font>
              <fill>
                <patternFill>
                  <bgColor rgb="FFFFC000"/>
                </patternFill>
              </fill>
              <border>
                <vertical/>
                <horizontal/>
              </border>
            </x14:dxf>
          </x14:cfRule>
          <x14:cfRule type="expression" priority="219" id="{FC26FD90-0C95-4E6C-A85B-E037395729F1}">
            <xm:f>IF(VLOOKUP(I45,入力用３年!$B:$J,1,FALSE)=基本情報!$E$9,TRUE,FALSE)</xm:f>
            <x14:dxf>
              <font>
                <b/>
                <i/>
                <strike val="0"/>
              </font>
              <fill>
                <patternFill>
                  <bgColor rgb="FFFFC000"/>
                </patternFill>
              </fill>
              <border>
                <vertical/>
                <horizontal/>
              </border>
            </x14:dxf>
          </x14:cfRule>
          <x14:cfRule type="expression" priority="220" id="{EB331D50-E56F-4721-AD3A-FEB1723E4496}">
            <xm:f>IF(VLOOKUP(I45,入力用３年!$B:$J,1,FALSE)=基本情報!$C$8,TRUE,FALSE)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1" id="{5871B78E-25A5-4C87-8F73-76BBB56BC293}">
            <xm:f>IF(VLOOKUP(I45,入力用３年!$B:$J,1,FALSE)=基本情報!$E$8,TRUE,FALSE)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I45:J46</xm:sqref>
        </x14:conditionalFormatting>
        <x14:conditionalFormatting xmlns:xm="http://schemas.microsoft.com/office/excel/2006/main">
          <x14:cfRule type="expression" priority="214" id="{22437C4B-5CB1-45A1-BA6B-902896742D8F}">
            <xm:f>IF(VLOOKUP(K46,入力用1年!$B:$J,1,FALSE)=基本情報!$E$9,TRUE,FALSE)</xm:f>
            <x14:dxf>
              <font>
                <b/>
                <i/>
                <strike val="0"/>
              </font>
              <fill>
                <patternFill>
                  <bgColor rgb="FFFFC000"/>
                </patternFill>
              </fill>
              <border>
                <vertical/>
                <horizontal/>
              </border>
            </x14:dxf>
          </x14:cfRule>
          <x14:cfRule type="expression" priority="215" id="{06DFB5A0-05C8-4AE0-A62E-A11970F44C67}">
            <xm:f>IF(VLOOKUP(K46,入力用1年!$B:$J,1,FALSE)=基本情報!$C$9,TRUE,FALSE)</xm:f>
            <x14:dxf>
              <font>
                <b/>
                <i/>
                <strike val="0"/>
              </font>
              <fill>
                <patternFill>
                  <bgColor rgb="FFFFC000"/>
                </patternFill>
              </fill>
              <border>
                <vertical/>
                <horizontal/>
              </border>
            </x14:dxf>
          </x14:cfRule>
          <x14:cfRule type="expression" priority="216" id="{92C586B7-5AD6-4504-BEE5-BC487B71F86C}">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17" id="{5522CFDF-4FB6-4240-B244-967E2735DEB5}">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43" id="{A18BF741-96DB-4DB9-B464-A0F138240996}">
            <xm:f>VLOOKUP(AJ17,入力用1年!$B:$I,6,FALSE)&lt;&gt;""</xm:f>
            <x14:dxf>
              <fill>
                <patternFill>
                  <bgColor theme="8"/>
                </patternFill>
              </fill>
            </x14:dxf>
          </x14:cfRule>
          <x14:cfRule type="expression" priority="44" id="{3B097B3F-CF13-43DE-B2A0-06C8E1337904}">
            <xm:f>VLOOKUP(AJ17,入力用1年!$B:$I,7,FALSE)="休工"</xm:f>
            <x14:dxf>
              <fill>
                <patternFill>
                  <bgColor theme="2" tint="-9.9948118533890809E-2"/>
                </patternFill>
              </fill>
            </x14:dxf>
          </x14:cfRule>
          <xm:sqref>AJ17:AJ22</xm:sqref>
        </x14:conditionalFormatting>
        <x14:conditionalFormatting xmlns:xm="http://schemas.microsoft.com/office/excel/2006/main">
          <x14:cfRule type="expression" priority="41" id="{531F972A-3D90-4F8E-9FC1-CCCBF8B5B0D1}">
            <xm:f>VLOOKUP(AJ27,入力用1年!$B:$I,6,FALSE)&lt;&gt;""</xm:f>
            <x14:dxf>
              <fill>
                <patternFill>
                  <bgColor theme="8"/>
                </patternFill>
              </fill>
            </x14:dxf>
          </x14:cfRule>
          <x14:cfRule type="expression" priority="42" id="{DF926669-427C-4F10-B24D-B6E128415B59}">
            <xm:f>VLOOKUP(AJ27,入力用1年!$B:$I,7,FALSE)="休工"</xm:f>
            <x14:dxf>
              <fill>
                <patternFill>
                  <bgColor theme="2" tint="-9.9948118533890809E-2"/>
                </patternFill>
              </fill>
            </x14:dxf>
          </x14:cfRule>
          <xm:sqref>AJ27:AJ32</xm:sqref>
        </x14:conditionalFormatting>
        <x14:conditionalFormatting xmlns:xm="http://schemas.microsoft.com/office/excel/2006/main">
          <x14:cfRule type="expression" priority="39" id="{5AA72EE2-D924-4DE6-8143-18C60EF55916}">
            <xm:f>VLOOKUP(AJ47,入力用1年!$B:$I,6,FALSE)&lt;&gt;""</xm:f>
            <x14:dxf>
              <fill>
                <patternFill>
                  <bgColor theme="8"/>
                </patternFill>
              </fill>
            </x14:dxf>
          </x14:cfRule>
          <x14:cfRule type="expression" priority="40" id="{A00EC93A-174C-4C43-BF8B-EA40512D32BB}">
            <xm:f>VLOOKUP(AJ47,入力用1年!$B:$I,7,FALSE)="休工"</xm:f>
            <x14:dxf>
              <fill>
                <patternFill>
                  <bgColor theme="2" tint="-9.9948118533890809E-2"/>
                </patternFill>
              </fill>
            </x14:dxf>
          </x14:cfRule>
          <xm:sqref>AJ47:AJ52</xm:sqref>
        </x14:conditionalFormatting>
        <x14:conditionalFormatting xmlns:xm="http://schemas.microsoft.com/office/excel/2006/main">
          <x14:cfRule type="expression" priority="37" id="{A9143B8E-3422-4722-8CF1-43FF5C49B6AF}">
            <xm:f>VLOOKUP(AJ37,入力用1年!$B:$I,6,FALSE)&lt;&gt;""</xm:f>
            <x14:dxf>
              <fill>
                <patternFill>
                  <bgColor theme="8"/>
                </patternFill>
              </fill>
            </x14:dxf>
          </x14:cfRule>
          <x14:cfRule type="expression" priority="38" id="{8EC6989D-6952-4E3D-9C82-313D467C30B0}">
            <xm:f>VLOOKUP(AJ37,入力用1年!$B:$I,7,FALSE)="休工"</xm:f>
            <x14:dxf>
              <fill>
                <patternFill>
                  <bgColor theme="2" tint="-9.9948118533890809E-2"/>
                </patternFill>
              </fill>
            </x14:dxf>
          </x14:cfRule>
          <xm:sqref>AJ37:AJ42</xm:sqref>
        </x14:conditionalFormatting>
        <x14:conditionalFormatting xmlns:xm="http://schemas.microsoft.com/office/excel/2006/main">
          <x14:cfRule type="expression" priority="34" id="{9AA046A9-E510-4226-9187-9F870B82F799}">
            <xm:f>VLOOKUP(M17,入力用1年!$B:$I,4,FALSE)&lt;&gt;""</xm:f>
            <x14:dxf>
              <fill>
                <patternFill>
                  <bgColor theme="8"/>
                </patternFill>
              </fill>
            </x14:dxf>
          </x14:cfRule>
          <x14:cfRule type="expression" priority="35" id="{46160516-EE57-4CF1-9C3C-D0D294DFEDAD}">
            <xm:f>VLOOKUP(M17,入力用1年!$B:$I,5,FALSE)="休工"</xm:f>
            <x14:dxf>
              <fill>
                <patternFill>
                  <bgColor theme="0" tint="-0.24994659260841701"/>
                </patternFill>
              </fill>
            </x14:dxf>
          </x14:cfRule>
          <x14:cfRule type="expression" priority="36" id="{939953DD-CDEA-43B1-843B-C866E716E39E}">
            <xm:f>COUNTIF(祝日!$B:$B,M17)=1</xm:f>
            <x14:dxf>
              <font>
                <b/>
                <i val="0"/>
                <color rgb="FF00B050"/>
              </font>
              <fill>
                <patternFill patternType="none">
                  <bgColor auto="1"/>
                </patternFill>
              </fill>
            </x14:dxf>
          </x14:cfRule>
          <xm:sqref>M17:M22 Y17:Y22 AK17:AK22 M27:M32 Y27:Y32 AK27:AK32 M37:M42 Y37:Y42 AK37:AK42 M47:M52 Y47:Y52 AK47:AK52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fitToPage="1"/>
  </sheetPr>
  <dimension ref="A2:AS58"/>
  <sheetViews>
    <sheetView view="pageBreakPreview" zoomScale="85" zoomScaleNormal="70" zoomScaleSheetLayoutView="85" workbookViewId="0">
      <selection activeCell="V5" sqref="V5"/>
    </sheetView>
  </sheetViews>
  <sheetFormatPr defaultColWidth="9" defaultRowHeight="13.5" x14ac:dyDescent="0.4"/>
  <cols>
    <col min="1" max="1" width="3.75" style="49" customWidth="1"/>
    <col min="2" max="2" width="8.5" style="203" customWidth="1"/>
    <col min="3" max="3" width="3.125" style="203" customWidth="1"/>
    <col min="4" max="10" width="3" style="203" customWidth="1"/>
    <col min="11" max="11" width="4.5" style="203" customWidth="1"/>
    <col min="12" max="12" width="5.625" style="203" bestFit="1" customWidth="1"/>
    <col min="13" max="13" width="6.375" style="203" customWidth="1"/>
    <col min="14" max="14" width="4.625" style="203" customWidth="1"/>
    <col min="15" max="15" width="5.625" style="203" customWidth="1"/>
    <col min="16" max="22" width="3" style="203" customWidth="1"/>
    <col min="23" max="23" width="4.5" style="203" customWidth="1"/>
    <col min="24" max="24" width="6.25" style="203" bestFit="1" customWidth="1"/>
    <col min="25" max="25" width="6.375" style="203" customWidth="1"/>
    <col min="26" max="34" width="3" style="203" customWidth="1"/>
    <col min="35" max="35" width="4.625" style="49" customWidth="1"/>
    <col min="36" max="36" width="6.25" style="49" bestFit="1" customWidth="1"/>
    <col min="37" max="37" width="7.25" style="49" customWidth="1"/>
    <col min="38" max="38" width="3.375" style="203" customWidth="1"/>
    <col min="39" max="43" width="3.25" style="49" hidden="1" customWidth="1"/>
    <col min="44" max="44" width="3.25" style="49" customWidth="1"/>
    <col min="45" max="16384" width="9" style="49"/>
  </cols>
  <sheetData>
    <row r="2" spans="1:45" ht="19.5" x14ac:dyDescent="0.4">
      <c r="B2" s="204" t="s">
        <v>39</v>
      </c>
      <c r="C2" s="204">
        <f>基本情報!C2</f>
        <v>0</v>
      </c>
      <c r="E2" s="204"/>
      <c r="F2" s="204"/>
      <c r="G2" s="204"/>
      <c r="H2" s="204"/>
      <c r="I2" s="204"/>
      <c r="J2" s="204"/>
      <c r="K2" s="245"/>
      <c r="L2" s="245"/>
      <c r="M2" s="245"/>
      <c r="N2" s="245"/>
      <c r="P2" s="246"/>
      <c r="S2" s="247"/>
      <c r="T2" s="247"/>
      <c r="AI2" s="203"/>
      <c r="AJ2" s="203"/>
      <c r="AK2" s="203"/>
    </row>
    <row r="3" spans="1:45" ht="19.5" x14ac:dyDescent="0.4">
      <c r="B3" s="206" t="s">
        <v>42</v>
      </c>
      <c r="C3" s="207">
        <f>基本情報!C4</f>
        <v>0</v>
      </c>
      <c r="D3" s="206"/>
      <c r="E3" s="206"/>
      <c r="F3" s="206"/>
      <c r="G3" s="206"/>
      <c r="H3" s="206"/>
      <c r="I3" s="206"/>
      <c r="J3" s="206"/>
      <c r="K3" s="245"/>
      <c r="L3" s="245"/>
      <c r="M3" s="245"/>
      <c r="N3" s="245"/>
      <c r="P3" s="246"/>
      <c r="S3" s="247"/>
      <c r="T3" s="247"/>
      <c r="AF3" s="289" t="s">
        <v>12</v>
      </c>
      <c r="AG3" s="289"/>
      <c r="AH3" s="289"/>
      <c r="AI3" s="286" t="s">
        <v>52</v>
      </c>
      <c r="AJ3" s="286"/>
      <c r="AK3" s="286"/>
    </row>
    <row r="4" spans="1:45" ht="18.75" customHeight="1" thickBot="1" x14ac:dyDescent="0.45">
      <c r="B4" s="206" t="s">
        <v>43</v>
      </c>
      <c r="C4" s="207">
        <f>基本情報!C5</f>
        <v>0</v>
      </c>
      <c r="D4" s="207"/>
      <c r="E4" s="206"/>
      <c r="F4" s="206"/>
      <c r="G4" s="206"/>
      <c r="H4" s="206"/>
      <c r="I4" s="206"/>
      <c r="J4" s="206"/>
      <c r="K4" s="245"/>
      <c r="L4" s="245"/>
      <c r="M4" s="245"/>
      <c r="N4" s="245"/>
      <c r="P4" s="246"/>
      <c r="S4" s="247"/>
      <c r="T4" s="247"/>
      <c r="AH4" s="131"/>
      <c r="AI4" s="285" t="s">
        <v>17</v>
      </c>
      <c r="AJ4" s="285"/>
      <c r="AK4" s="285"/>
    </row>
    <row r="5" spans="1:45" ht="18.75" customHeight="1" thickTop="1" thickBot="1" x14ac:dyDescent="0.45">
      <c r="B5" s="208" t="s">
        <v>46</v>
      </c>
      <c r="C5" s="208"/>
      <c r="D5" s="208"/>
      <c r="E5" s="304">
        <f>基本情報!C12</f>
        <v>45753</v>
      </c>
      <c r="F5" s="304"/>
      <c r="G5" s="304"/>
      <c r="H5" s="304"/>
      <c r="I5" s="209" t="s">
        <v>38</v>
      </c>
      <c r="J5" s="301">
        <f>基本情報!E12</f>
        <v>45889</v>
      </c>
      <c r="K5" s="301"/>
      <c r="L5" s="301"/>
      <c r="M5" s="301"/>
      <c r="N5" s="301"/>
      <c r="O5" s="301"/>
      <c r="P5" s="301"/>
      <c r="Q5" s="301"/>
      <c r="S5" s="247"/>
      <c r="T5" s="247"/>
      <c r="AH5" s="210"/>
      <c r="AI5" s="282" t="s">
        <v>1</v>
      </c>
      <c r="AJ5" s="283"/>
      <c r="AK5" s="284"/>
    </row>
    <row r="6" spans="1:45" s="53" customFormat="1" ht="28.5" customHeight="1" thickTop="1" x14ac:dyDescent="0.15">
      <c r="B6" s="299" t="str">
        <f>B13</f>
        <v>2026年度</v>
      </c>
      <c r="C6" s="299"/>
      <c r="D6" s="211" t="s">
        <v>59</v>
      </c>
      <c r="E6" s="131"/>
      <c r="F6" s="131"/>
      <c r="G6" s="131"/>
      <c r="H6" s="131"/>
      <c r="I6" s="131"/>
      <c r="J6" s="131"/>
      <c r="K6" s="131"/>
      <c r="L6" s="131"/>
      <c r="M6" s="131"/>
      <c r="N6" s="131"/>
      <c r="O6" s="131"/>
      <c r="P6" s="131"/>
      <c r="Q6" s="131"/>
      <c r="R6" s="131"/>
      <c r="S6" s="131"/>
      <c r="T6" s="131"/>
      <c r="U6" s="131"/>
      <c r="V6" s="131"/>
      <c r="W6" s="131"/>
      <c r="X6" s="131"/>
      <c r="Y6" s="131"/>
      <c r="Z6" s="131"/>
      <c r="AA6" s="131"/>
      <c r="AB6" s="152"/>
      <c r="AC6" s="152"/>
      <c r="AD6" s="152"/>
      <c r="AE6" s="152"/>
      <c r="AF6" s="203"/>
      <c r="AG6" s="203"/>
      <c r="AH6" s="131"/>
      <c r="AI6" s="280" t="s">
        <v>18</v>
      </c>
      <c r="AJ6" s="280"/>
      <c r="AK6" s="280"/>
      <c r="AL6" s="131"/>
    </row>
    <row r="7" spans="1:45" s="53" customFormat="1" ht="18.75" customHeight="1" x14ac:dyDescent="0.15">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238"/>
      <c r="AB7" s="131"/>
      <c r="AC7" s="131"/>
      <c r="AD7" s="131"/>
      <c r="AE7" s="131"/>
      <c r="AF7" s="131"/>
      <c r="AG7" s="131"/>
      <c r="AH7" s="214"/>
      <c r="AI7" s="281" t="s">
        <v>50</v>
      </c>
      <c r="AJ7" s="281"/>
      <c r="AK7" s="281"/>
      <c r="AL7" s="131"/>
      <c r="AP7" s="57"/>
      <c r="AQ7" s="274"/>
      <c r="AR7" s="274"/>
      <c r="AS7" s="274"/>
    </row>
    <row r="8" spans="1:45" s="53" customFormat="1" ht="18.75" customHeight="1" x14ac:dyDescent="0.4">
      <c r="B8" s="152"/>
      <c r="C8" s="261" t="s">
        <v>97</v>
      </c>
      <c r="D8" s="262"/>
      <c r="E8" s="262"/>
      <c r="F8" s="262"/>
      <c r="G8" s="263"/>
      <c r="H8" s="131"/>
      <c r="I8" s="215" t="s">
        <v>58</v>
      </c>
      <c r="J8" s="216"/>
      <c r="K8" s="217"/>
      <c r="L8" s="218"/>
      <c r="M8" s="131"/>
      <c r="N8" s="219" t="s">
        <v>45</v>
      </c>
      <c r="O8" s="220"/>
      <c r="P8" s="221"/>
      <c r="Q8" s="220">
        <f>J5-E5+1</f>
        <v>137</v>
      </c>
      <c r="R8" s="220"/>
      <c r="S8" s="222" t="s">
        <v>5</v>
      </c>
      <c r="T8" s="152"/>
      <c r="U8" s="215" t="s">
        <v>49</v>
      </c>
      <c r="V8" s="223"/>
      <c r="W8" s="223"/>
      <c r="X8" s="218"/>
      <c r="Y8" s="131"/>
      <c r="Z8" s="261" t="s">
        <v>47</v>
      </c>
      <c r="AA8" s="262"/>
      <c r="AB8" s="262"/>
      <c r="AC8" s="262"/>
      <c r="AD8" s="263"/>
      <c r="AE8" s="214"/>
      <c r="AF8" s="214"/>
      <c r="AG8" s="214"/>
      <c r="AH8" s="214"/>
      <c r="AI8" s="279" t="s">
        <v>86</v>
      </c>
      <c r="AJ8" s="279"/>
      <c r="AK8" s="279"/>
      <c r="AL8" s="131"/>
    </row>
    <row r="9" spans="1:45" s="131" customFormat="1" ht="18.75" customHeight="1" x14ac:dyDescent="0.4">
      <c r="B9" s="224" t="s">
        <v>56</v>
      </c>
      <c r="C9" s="261" t="s">
        <v>25</v>
      </c>
      <c r="D9" s="262"/>
      <c r="E9" s="262"/>
      <c r="F9" s="263"/>
      <c r="G9" s="68" t="str">
        <f>IF(AND(W9=W10,'1(実績)'!G9="○"),"○","-")</f>
        <v>○</v>
      </c>
      <c r="I9" s="267" t="s">
        <v>57</v>
      </c>
      <c r="J9" s="268"/>
      <c r="K9" s="269"/>
      <c r="L9" s="195" t="str">
        <f>IF(L10="-","○","-")</f>
        <v>○</v>
      </c>
      <c r="N9" s="225" t="s">
        <v>30</v>
      </c>
      <c r="O9" s="214"/>
      <c r="P9" s="226"/>
      <c r="Q9" s="214">
        <f>COUNTIF(入力用２年!K:K,"○")-(COUNTA(入力用２年!G:G)-3)</f>
        <v>0</v>
      </c>
      <c r="R9" s="214"/>
      <c r="S9" s="227" t="s">
        <v>5</v>
      </c>
      <c r="T9" s="152"/>
      <c r="U9" s="225" t="s">
        <v>20</v>
      </c>
      <c r="V9" s="148"/>
      <c r="W9" s="151">
        <f>W10+W11</f>
        <v>0</v>
      </c>
      <c r="X9" s="227" t="s">
        <v>21</v>
      </c>
      <c r="Z9" s="215" t="s">
        <v>53</v>
      </c>
      <c r="AA9" s="223"/>
      <c r="AB9" s="223">
        <f>L14+X14+AJ14+L24+X24+AJ24+L34+X34+AJ34+L44+X44+AJ44</f>
        <v>0</v>
      </c>
      <c r="AC9" s="223"/>
      <c r="AD9" s="228" t="s">
        <v>5</v>
      </c>
      <c r="AE9" s="214"/>
      <c r="AF9" s="214"/>
      <c r="AG9" s="151"/>
      <c r="AH9" s="152"/>
    </row>
    <row r="10" spans="1:45" s="131" customFormat="1" ht="18.75" customHeight="1" x14ac:dyDescent="0.4">
      <c r="B10" s="214"/>
      <c r="C10" s="261" t="s">
        <v>26</v>
      </c>
      <c r="D10" s="262"/>
      <c r="E10" s="262"/>
      <c r="F10" s="263"/>
      <c r="G10" s="229" t="e">
        <f>IF(AND(G9="-",Z11&gt;=ROUNDDOWN((8/28)*100,1)),"○","-")</f>
        <v>#DIV/0!</v>
      </c>
      <c r="I10" s="261" t="s">
        <v>27</v>
      </c>
      <c r="J10" s="262"/>
      <c r="K10" s="263"/>
      <c r="L10" s="75" t="str">
        <f>IF(SUM(AO17:AQ20)&gt;0,"○","-")</f>
        <v>-</v>
      </c>
      <c r="N10" s="225" t="s">
        <v>61</v>
      </c>
      <c r="O10" s="214"/>
      <c r="P10" s="226"/>
      <c r="Q10" s="214">
        <f>COUNTIF(入力用２年!K:K,"-")</f>
        <v>0</v>
      </c>
      <c r="R10" s="214"/>
      <c r="S10" s="227" t="s">
        <v>5</v>
      </c>
      <c r="T10" s="152"/>
      <c r="U10" s="225" t="s">
        <v>22</v>
      </c>
      <c r="V10" s="148"/>
      <c r="W10" s="151">
        <f>COUNTIF(D13:AK51,"OK")</f>
        <v>0</v>
      </c>
      <c r="X10" s="227" t="s">
        <v>21</v>
      </c>
      <c r="Z10" s="261" t="s">
        <v>48</v>
      </c>
      <c r="AA10" s="262"/>
      <c r="AB10" s="262"/>
      <c r="AC10" s="262"/>
      <c r="AD10" s="263"/>
      <c r="AE10" s="214"/>
      <c r="AF10" s="214"/>
      <c r="AG10" s="151"/>
      <c r="AH10" s="152"/>
    </row>
    <row r="11" spans="1:45" s="131" customFormat="1" ht="18.75" customHeight="1" x14ac:dyDescent="0.4">
      <c r="B11" s="152"/>
      <c r="C11" s="261" t="s">
        <v>27</v>
      </c>
      <c r="D11" s="262"/>
      <c r="E11" s="262"/>
      <c r="F11" s="263"/>
      <c r="G11" s="68" t="e">
        <f>IF(AND(G9="-",G10="-"),"○","-")</f>
        <v>#DIV/0!</v>
      </c>
      <c r="N11" s="230" t="s">
        <v>62</v>
      </c>
      <c r="O11" s="231"/>
      <c r="P11" s="232"/>
      <c r="Q11" s="231">
        <f>COUNTA(入力用２年!G:G)-3</f>
        <v>0</v>
      </c>
      <c r="R11" s="231"/>
      <c r="S11" s="233" t="s">
        <v>5</v>
      </c>
      <c r="T11" s="152"/>
      <c r="U11" s="230" t="s">
        <v>23</v>
      </c>
      <c r="V11" s="231"/>
      <c r="W11" s="231">
        <f>COUNTIF(D13:AK51,"NG")</f>
        <v>0</v>
      </c>
      <c r="X11" s="233" t="s">
        <v>21</v>
      </c>
      <c r="Z11" s="261" t="e">
        <f>ROUNDDOWN(AB9/Q9*100,1)</f>
        <v>#DIV/0!</v>
      </c>
      <c r="AA11" s="262"/>
      <c r="AB11" s="262"/>
      <c r="AC11" s="223" t="s">
        <v>11</v>
      </c>
      <c r="AD11" s="218"/>
      <c r="AF11" s="214"/>
      <c r="AG11" s="214"/>
      <c r="AH11" s="152"/>
    </row>
    <row r="12" spans="1:45" s="131" customFormat="1" ht="18.75" customHeight="1" x14ac:dyDescent="0.4">
      <c r="P12" s="148"/>
      <c r="X12" s="152"/>
      <c r="Y12" s="152"/>
      <c r="Z12" s="152"/>
      <c r="AA12" s="152"/>
      <c r="AB12" s="152"/>
      <c r="AC12" s="152"/>
      <c r="AD12" s="152"/>
      <c r="AE12" s="152"/>
    </row>
    <row r="13" spans="1:45" s="203" customFormat="1" ht="18.75" customHeight="1" x14ac:dyDescent="0.4">
      <c r="B13" s="203" t="str">
        <f>TEXT(基本情報!D3,"YYYY")+1&amp;"年度"</f>
        <v>2026年度</v>
      </c>
      <c r="F13" s="235"/>
      <c r="G13" s="235"/>
      <c r="H13" s="235"/>
      <c r="I13" s="235"/>
      <c r="J13" s="235"/>
      <c r="K13" s="235"/>
      <c r="L13" s="235"/>
      <c r="M13" s="235"/>
      <c r="N13" s="235"/>
      <c r="O13" s="235"/>
      <c r="P13" s="235"/>
      <c r="Q13" s="236"/>
      <c r="R13" s="234"/>
      <c r="S13" s="234"/>
      <c r="T13" s="235"/>
      <c r="U13" s="235"/>
      <c r="V13" s="235"/>
      <c r="W13" s="235"/>
      <c r="X13" s="235"/>
      <c r="Y13" s="235"/>
      <c r="Z13" s="235"/>
      <c r="AA13" s="235"/>
      <c r="AB13" s="235"/>
      <c r="AC13" s="235"/>
      <c r="AD13" s="235"/>
    </row>
    <row r="14" spans="1:45" s="131" customFormat="1" ht="18.75" customHeight="1" thickBot="1" x14ac:dyDescent="0.45">
      <c r="C14" s="297" t="s">
        <v>14</v>
      </c>
      <c r="D14" s="297"/>
      <c r="E14" s="131" t="str">
        <f>IF(H14="-","-",IF(OR(H14&gt;=8/28,L14&gt;=K23),"OK","NG"))</f>
        <v>-</v>
      </c>
      <c r="F14" s="296" t="s">
        <v>54</v>
      </c>
      <c r="G14" s="296"/>
      <c r="H14" s="298" t="str">
        <f>IFERROR(ROUNDDOWN(L14/(COUNTIFS(入力用２年!B:B,"&gt;="&amp;MIN(D17:J22),入力用２年!B:B,"&lt;="&amp;MAX(D17:J22),入力用２年!K:K,"○")-COUNTIFS(入力用２年!B:B,"&gt;="&amp;MIN(D17:J22),入力用２年!B:B,"&lt;="&amp;MAX(D17:J22),入力用２年!K:K,"○",入力用２年!G:G,"&lt;&gt;")),3),"-")</f>
        <v>-</v>
      </c>
      <c r="I14" s="298"/>
      <c r="J14" s="298"/>
      <c r="K14" s="148" t="s">
        <v>89</v>
      </c>
      <c r="L14" s="168">
        <f>COUNTIFS(入力用２年!B:B,"&gt;="&amp;MIN(D17:J22),入力用２年!B:B,"&lt;="&amp;MAX(D17:J22),入力用２年!K:K,"○",入力用２年!H:H,"休工",入力用２年!G:G,"")</f>
        <v>0</v>
      </c>
      <c r="M14" s="115"/>
      <c r="N14" s="135"/>
      <c r="O14" s="297" t="s">
        <v>14</v>
      </c>
      <c r="P14" s="297"/>
      <c r="Q14" s="131" t="str">
        <f>IF(T14="-","-",IF(OR(T14&gt;=8/28,X14&gt;=W23),"OK","NG"))</f>
        <v>-</v>
      </c>
      <c r="R14" s="296" t="s">
        <v>54</v>
      </c>
      <c r="S14" s="296"/>
      <c r="T14" s="298" t="str">
        <f>IFERROR(ROUNDDOWN(X14/(COUNTIFS(入力用２年!B:B,"&gt;="&amp;MIN(P17:V22),入力用２年!B:B,"&lt;="&amp;MAX(P17:V22),入力用２年!K:K,"○")-COUNTIFS(入力用２年!B:B,"&gt;="&amp;MIN(P17:V22),入力用２年!B:B,"&lt;="&amp;MAX(P17:V22),入力用２年!K:K,"○",入力用２年!G:G,"&lt;&gt;")),3),"-")</f>
        <v>-</v>
      </c>
      <c r="U14" s="298"/>
      <c r="V14" s="298"/>
      <c r="W14" s="148" t="s">
        <v>89</v>
      </c>
      <c r="X14" s="168">
        <f>COUNTIFS(入力用２年!B:B,"&gt;="&amp;MIN(P17:V22),入力用２年!B:B,"&lt;="&amp;MAX(P17:V22),入力用２年!K:K,"○",入力用２年!H:H,"休工",入力用２年!G:G,"")</f>
        <v>0</v>
      </c>
      <c r="Y14" s="115"/>
      <c r="Z14" s="135"/>
      <c r="AA14" s="297" t="s">
        <v>14</v>
      </c>
      <c r="AB14" s="297"/>
      <c r="AC14" s="131" t="str">
        <f>IF(AF14="-","-",IF(OR(AF14&gt;=8/28,AJ14&gt;=AI23),"OK","NG"))</f>
        <v>-</v>
      </c>
      <c r="AD14" s="296" t="s">
        <v>54</v>
      </c>
      <c r="AE14" s="296"/>
      <c r="AF14" s="298" t="str">
        <f>IFERROR(ROUNDDOWN(AJ14/(COUNTIFS(入力用２年!B:B,"&gt;="&amp;MIN(AB17:AH22),入力用２年!B:B,"&lt;="&amp;MAX(AB17:AH22),入力用２年!K:K,"○")-COUNTIFS(入力用２年!B:B,"&gt;="&amp;MIN(AB17:AH22),入力用２年!B:B,"&lt;="&amp;MAX(AB17:AH22),入力用２年!K:K,"○",入力用２年!G:G,"&lt;&gt;")),3),"-")</f>
        <v>-</v>
      </c>
      <c r="AG14" s="298"/>
      <c r="AH14" s="298"/>
      <c r="AI14" s="148" t="s">
        <v>89</v>
      </c>
      <c r="AJ14" s="168">
        <f>COUNTIFS(入力用２年!B:B,"&gt;="&amp;MIN(AB17:AH22),入力用２年!B:B,"&lt;="&amp;MAX(AB17:AH22),入力用２年!K:K,"○",入力用２年!H:H,"休工",入力用２年!G:G,"")</f>
        <v>0</v>
      </c>
      <c r="AK14" s="115"/>
    </row>
    <row r="15" spans="1:45" s="131" customFormat="1" ht="18.75" customHeight="1" x14ac:dyDescent="0.4">
      <c r="D15" s="132">
        <v>4</v>
      </c>
      <c r="E15" s="133" t="s">
        <v>4</v>
      </c>
      <c r="F15" s="133"/>
      <c r="G15" s="133"/>
      <c r="H15" s="133"/>
      <c r="I15" s="133"/>
      <c r="J15" s="157"/>
      <c r="K15" s="290" t="s">
        <v>60</v>
      </c>
      <c r="L15" s="291"/>
      <c r="M15" s="292"/>
      <c r="N15" s="147"/>
      <c r="P15" s="132">
        <v>5</v>
      </c>
      <c r="Q15" s="133" t="s">
        <v>4</v>
      </c>
      <c r="R15" s="133"/>
      <c r="S15" s="133"/>
      <c r="T15" s="133"/>
      <c r="U15" s="133"/>
      <c r="V15" s="157"/>
      <c r="W15" s="290" t="s">
        <v>60</v>
      </c>
      <c r="X15" s="291"/>
      <c r="Y15" s="292"/>
      <c r="Z15" s="147"/>
      <c r="AB15" s="132">
        <v>6</v>
      </c>
      <c r="AC15" s="133" t="s">
        <v>4</v>
      </c>
      <c r="AD15" s="133"/>
      <c r="AE15" s="133"/>
      <c r="AF15" s="133"/>
      <c r="AG15" s="133"/>
      <c r="AH15" s="157"/>
      <c r="AI15" s="290" t="s">
        <v>60</v>
      </c>
      <c r="AJ15" s="291"/>
      <c r="AK15" s="292"/>
    </row>
    <row r="16" spans="1:45" s="131" customFormat="1" ht="28.5" customHeight="1" x14ac:dyDescent="0.4">
      <c r="A16" s="237"/>
      <c r="D16" s="136" t="s">
        <v>5</v>
      </c>
      <c r="E16" s="137" t="s">
        <v>3</v>
      </c>
      <c r="F16" s="137" t="s">
        <v>6</v>
      </c>
      <c r="G16" s="137" t="s">
        <v>7</v>
      </c>
      <c r="H16" s="137" t="s">
        <v>8</v>
      </c>
      <c r="I16" s="137" t="s">
        <v>9</v>
      </c>
      <c r="J16" s="158" t="s">
        <v>10</v>
      </c>
      <c r="K16" s="139" t="s">
        <v>50</v>
      </c>
      <c r="L16" s="140" t="s">
        <v>89</v>
      </c>
      <c r="M16" s="141" t="s">
        <v>51</v>
      </c>
      <c r="N16" s="151"/>
      <c r="P16" s="136" t="s">
        <v>5</v>
      </c>
      <c r="Q16" s="137" t="s">
        <v>3</v>
      </c>
      <c r="R16" s="137" t="s">
        <v>6</v>
      </c>
      <c r="S16" s="137" t="s">
        <v>7</v>
      </c>
      <c r="T16" s="137" t="s">
        <v>8</v>
      </c>
      <c r="U16" s="137" t="s">
        <v>9</v>
      </c>
      <c r="V16" s="158" t="s">
        <v>10</v>
      </c>
      <c r="W16" s="139" t="s">
        <v>50</v>
      </c>
      <c r="X16" s="140" t="s">
        <v>89</v>
      </c>
      <c r="Y16" s="141" t="s">
        <v>51</v>
      </c>
      <c r="Z16" s="151"/>
      <c r="AB16" s="136" t="s">
        <v>5</v>
      </c>
      <c r="AC16" s="137" t="s">
        <v>3</v>
      </c>
      <c r="AD16" s="137" t="s">
        <v>6</v>
      </c>
      <c r="AE16" s="137" t="s">
        <v>7</v>
      </c>
      <c r="AF16" s="137" t="s">
        <v>8</v>
      </c>
      <c r="AG16" s="137" t="s">
        <v>9</v>
      </c>
      <c r="AH16" s="158" t="s">
        <v>10</v>
      </c>
      <c r="AI16" s="139" t="s">
        <v>50</v>
      </c>
      <c r="AJ16" s="140" t="s">
        <v>89</v>
      </c>
      <c r="AK16" s="141" t="s">
        <v>51</v>
      </c>
    </row>
    <row r="17" spans="3:43" s="131" customFormat="1" ht="18.75" customHeight="1" x14ac:dyDescent="0.4">
      <c r="D17" s="142" t="str">
        <f>IF(B17&lt;&gt;"",B17+1,IF(TEXT(基本情報!$D$3,"aaa")=D16,基本情報!$D$3,""))</f>
        <v/>
      </c>
      <c r="E17" s="127" t="str">
        <f>IF(D17&lt;&gt;"",D17+1,IF(TEXT(入力用２年!$B$8,"aaa")=E16,入力用２年!$B$8,""))</f>
        <v/>
      </c>
      <c r="F17" s="127" t="str">
        <f>IF(E17&lt;&gt;"",E17+1,IF(TEXT(入力用２年!$B$8,"aaa")=F16,入力用２年!$B$8,""))</f>
        <v/>
      </c>
      <c r="G17" s="127">
        <f>IF(F17&lt;&gt;"",F17+1,IF(TEXT(入力用２年!$B$8,"aaa")=G16,入力用２年!$B$8,""))</f>
        <v>46113</v>
      </c>
      <c r="H17" s="127">
        <f>IF(G17&lt;&gt;"",G17+1,IF(TEXT(入力用２年!$B$8,"aaa")=H16,入力用２年!$B$8,""))</f>
        <v>46114</v>
      </c>
      <c r="I17" s="127">
        <f>IF(H17&lt;&gt;"",H17+1,IF(TEXT(入力用２年!$B$8,"aaa")=I16,入力用２年!$B$8,""))</f>
        <v>46115</v>
      </c>
      <c r="J17" s="128">
        <f>IF(I17&lt;&gt;"",I17+1,IF(TEXT(入力用２年!$B$8,"aaa")=J16,入力用２年!$B$8,""))</f>
        <v>46116</v>
      </c>
      <c r="K17" s="159">
        <f>COUNTIFS(入力用２年!B:B,"&gt;="&amp;MIN(D17:J17),入力用２年!B:B,"&lt;="&amp;MAX(D17:J17),入力用２年!K:K,"○",入力用２年!G:G,"",入力用２年!D:D,"休日")</f>
        <v>0</v>
      </c>
      <c r="L17" s="112">
        <f>COUNTIFS(入力用２年!$B:$B,"&gt;="&amp;MIN(D17:J17),入力用２年!$B:$B,"&lt;="&amp;MAX(D17:J17),入力用２年!$K:$K,"○",入力用２年!$G:$G,"",入力用２年!$H:$H,"休工")</f>
        <v>0</v>
      </c>
      <c r="M17" s="121" t="str">
        <f t="shared" ref="M17:M22" si="0">IF(K17=0,"",IF(K17=0,"-",IF(L17&gt;=K17,"〇",IF(L17&lt;=K17,"×"))))</f>
        <v/>
      </c>
      <c r="N17" s="154"/>
      <c r="P17" s="142" t="str">
        <f t="shared" ref="P17:V17" si="1">IF(O17&lt;&gt;"",O17+1,IF(TEXT(EDATE(MIN($D$17:$J$17),1),"aaa")=P16,EDATE(MIN($D$17:$J$17),1),""))</f>
        <v/>
      </c>
      <c r="Q17" s="127" t="str">
        <f t="shared" si="1"/>
        <v/>
      </c>
      <c r="R17" s="127" t="str">
        <f t="shared" si="1"/>
        <v/>
      </c>
      <c r="S17" s="127" t="str">
        <f t="shared" si="1"/>
        <v/>
      </c>
      <c r="T17" s="127" t="str">
        <f t="shared" si="1"/>
        <v/>
      </c>
      <c r="U17" s="127">
        <f t="shared" si="1"/>
        <v>46143</v>
      </c>
      <c r="V17" s="128">
        <f t="shared" si="1"/>
        <v>46144</v>
      </c>
      <c r="W17" s="159">
        <f>COUNTIFS(入力用２年!B:B,"&gt;="&amp;MIN(P17:V17),入力用２年!B:B,"&lt;="&amp;MAX(P17:V17),入力用２年!K:K,"○",入力用２年!G:G,"",入力用２年!D:D,"休日")</f>
        <v>0</v>
      </c>
      <c r="X17" s="112">
        <f>COUNTIFS(入力用２年!$B:$B,"&gt;="&amp;MIN(P17:V17),入力用２年!$B:$B,"&lt;="&amp;MAX(P17:V17),入力用２年!$K:$K,"○",入力用２年!$G:$G,"",入力用２年!$H:$H,"休工")</f>
        <v>0</v>
      </c>
      <c r="Y17" s="121" t="str">
        <f t="shared" ref="Y17:Y22" si="2">IF(W17=0,"",IF(W17=0,"-",IF(X17&gt;=W17,"〇",IF(X17&lt;=W17,"×"))))</f>
        <v/>
      </c>
      <c r="Z17" s="154"/>
      <c r="AB17" s="142" t="str">
        <f t="shared" ref="AB17:AH17" si="3">IF(AA17&lt;&gt;"",AA17+1,IF(TEXT(EDATE(MIN($P$17:$V$17),1),"aaa")=AB16,EDATE(MIN($P$17:$V$17),1),""))</f>
        <v/>
      </c>
      <c r="AC17" s="127">
        <f t="shared" si="3"/>
        <v>46174</v>
      </c>
      <c r="AD17" s="127">
        <f t="shared" si="3"/>
        <v>46175</v>
      </c>
      <c r="AE17" s="127">
        <f t="shared" si="3"/>
        <v>46176</v>
      </c>
      <c r="AF17" s="127">
        <f t="shared" si="3"/>
        <v>46177</v>
      </c>
      <c r="AG17" s="127">
        <f t="shared" si="3"/>
        <v>46178</v>
      </c>
      <c r="AH17" s="128">
        <f t="shared" si="3"/>
        <v>46179</v>
      </c>
      <c r="AI17" s="159">
        <f>COUNTIFS(入力用２年!B:B,"&gt;="&amp;MIN(AB17:AH17),入力用２年!B:B,"&lt;="&amp;MAX(AB17:AH17),入力用２年!K:K,"○",入力用２年!G:G,"",入力用２年!D:D,"休日")</f>
        <v>0</v>
      </c>
      <c r="AJ17" s="112">
        <f>COUNTIFS(入力用２年!$B:$B,"&gt;="&amp;MIN(AB17:AH17),入力用２年!$B:$B,"&lt;="&amp;MAX(AB17:AH17),入力用２年!$K:$K,"○",入力用２年!$G:$G,"",入力用２年!$H:$H,"休工")</f>
        <v>0</v>
      </c>
      <c r="AK17" s="121" t="str">
        <f t="shared" ref="AK17:AK22" si="4">IF(AI17=0,"",IF(AI17=0,"-",IF(AJ17&gt;=AI17,"〇",IF(AJ17&lt;=AI17,"×"))))</f>
        <v/>
      </c>
      <c r="AN17" s="131" t="s">
        <v>87</v>
      </c>
      <c r="AO17" s="112">
        <f>COUNTIF($M$17:$M$22,"×")</f>
        <v>0</v>
      </c>
      <c r="AP17" s="112">
        <f>COUNTIF($Y$17:$Y$22,"×")</f>
        <v>0</v>
      </c>
      <c r="AQ17" s="112">
        <f>COUNTIF($AK$17:$AK$22,"×")</f>
        <v>0</v>
      </c>
    </row>
    <row r="18" spans="3:43" s="131" customFormat="1" ht="18.75" customHeight="1" x14ac:dyDescent="0.4">
      <c r="D18" s="142">
        <f>IFERROR(IF(MONTH(J17+1)=$D$15,J17+1,""),"")</f>
        <v>46117</v>
      </c>
      <c r="E18" s="127">
        <f t="shared" ref="E18" si="5">IFERROR(IF(MONTH(D18+1)=$D$15,D18+1,""),"")</f>
        <v>46118</v>
      </c>
      <c r="F18" s="127">
        <f t="shared" ref="E18:J22" si="6">IFERROR(IF(MONTH(E18+1)=$D$15,E18+1,""),"")</f>
        <v>46119</v>
      </c>
      <c r="G18" s="127">
        <f t="shared" si="6"/>
        <v>46120</v>
      </c>
      <c r="H18" s="127">
        <f t="shared" si="6"/>
        <v>46121</v>
      </c>
      <c r="I18" s="127">
        <f t="shared" si="6"/>
        <v>46122</v>
      </c>
      <c r="J18" s="128">
        <f t="shared" si="6"/>
        <v>46123</v>
      </c>
      <c r="K18" s="159">
        <f>COUNTIFS(入力用２年!B:B,"&gt;="&amp;MIN(D18:J18),入力用２年!B:B,"&lt;="&amp;MAX(D18:J18),入力用２年!K:K,"○",入力用２年!G:G,"",入力用２年!D:D,"休日")</f>
        <v>0</v>
      </c>
      <c r="L18" s="112">
        <f>COUNTIFS(入力用２年!$B:$B,"&gt;="&amp;MIN(D18:J18),入力用２年!$B:$B,"&lt;="&amp;MAX(D18:J18),入力用２年!$K:$K,"○",入力用２年!$G:$G,"",入力用２年!$H:$H,"休工")</f>
        <v>0</v>
      </c>
      <c r="M18" s="121" t="str">
        <f t="shared" si="0"/>
        <v/>
      </c>
      <c r="N18" s="154"/>
      <c r="P18" s="142">
        <f>IFERROR(IF(MONTH(V17+1)=$P$15,V17+1,""),"")</f>
        <v>46145</v>
      </c>
      <c r="Q18" s="127">
        <f t="shared" ref="Q18:V22" si="7">IFERROR(IF(MONTH(P18+1)=$P$15,P18+1,""),"")</f>
        <v>46146</v>
      </c>
      <c r="R18" s="127">
        <f t="shared" si="7"/>
        <v>46147</v>
      </c>
      <c r="S18" s="127">
        <f t="shared" si="7"/>
        <v>46148</v>
      </c>
      <c r="T18" s="127">
        <f t="shared" si="7"/>
        <v>46149</v>
      </c>
      <c r="U18" s="127">
        <f t="shared" si="7"/>
        <v>46150</v>
      </c>
      <c r="V18" s="128">
        <f t="shared" si="7"/>
        <v>46151</v>
      </c>
      <c r="W18" s="159">
        <f>COUNTIFS(入力用２年!B:B,"&gt;="&amp;MIN(P18:V18),入力用２年!B:B,"&lt;="&amp;MAX(P18:V18),入力用２年!K:K,"○",入力用２年!G:G,"",入力用２年!D:D,"休日")</f>
        <v>0</v>
      </c>
      <c r="X18" s="112">
        <f>COUNTIFS(入力用２年!$B:$B,"&gt;="&amp;MIN(P18:V18),入力用２年!$B:$B,"&lt;="&amp;MAX(P18:V18),入力用２年!$K:$K,"○",入力用２年!$G:$G,"",入力用２年!$H:$H,"休工")</f>
        <v>0</v>
      </c>
      <c r="Y18" s="121" t="str">
        <f t="shared" si="2"/>
        <v/>
      </c>
      <c r="Z18" s="154"/>
      <c r="AB18" s="142">
        <f>IFERROR(IF(MONTH(AH17+1)=$AB$15,AH17+1,""),"")</f>
        <v>46180</v>
      </c>
      <c r="AC18" s="127">
        <f t="shared" ref="AC18:AH22" si="8">IFERROR(IF(MONTH(AB18+1)=$AB$15,AB18+1,""),"")</f>
        <v>46181</v>
      </c>
      <c r="AD18" s="127">
        <f t="shared" si="8"/>
        <v>46182</v>
      </c>
      <c r="AE18" s="127">
        <f t="shared" si="8"/>
        <v>46183</v>
      </c>
      <c r="AF18" s="127">
        <f t="shared" si="8"/>
        <v>46184</v>
      </c>
      <c r="AG18" s="127">
        <f t="shared" si="8"/>
        <v>46185</v>
      </c>
      <c r="AH18" s="128">
        <f t="shared" si="8"/>
        <v>46186</v>
      </c>
      <c r="AI18" s="159">
        <f>COUNTIFS(入力用２年!B:B,"&gt;="&amp;MIN(AB18:AH18),入力用２年!B:B,"&lt;="&amp;MAX(AB18:AH18),入力用２年!K:K,"○",入力用２年!G:G,"",入力用２年!D:D,"休日")</f>
        <v>0</v>
      </c>
      <c r="AJ18" s="112">
        <f>COUNTIFS(入力用２年!$B:$B,"&gt;="&amp;MIN(AB18:AH18),入力用２年!$B:$B,"&lt;="&amp;MAX(AB18:AH18),入力用２年!$K:$K,"○",入力用２年!$G:$G,"",入力用２年!$H:$H,"休工")</f>
        <v>0</v>
      </c>
      <c r="AK18" s="121" t="str">
        <f t="shared" si="4"/>
        <v/>
      </c>
      <c r="AN18" s="131" t="s">
        <v>88</v>
      </c>
      <c r="AO18" s="112">
        <f>COUNTIF($M$27:$M$32,"×")</f>
        <v>0</v>
      </c>
      <c r="AP18" s="112">
        <f>COUNTIF($Y$27:$Y$32,"×")</f>
        <v>0</v>
      </c>
      <c r="AQ18" s="112">
        <f>COUNTIF($AK$27:$AK$32,"×")</f>
        <v>0</v>
      </c>
    </row>
    <row r="19" spans="3:43" s="131" customFormat="1" ht="18.75" customHeight="1" x14ac:dyDescent="0.4">
      <c r="D19" s="142">
        <f>IFERROR(IF(MONTH(J18+1)=$D$15,J18+1,""),"")</f>
        <v>46124</v>
      </c>
      <c r="E19" s="127">
        <f t="shared" si="6"/>
        <v>46125</v>
      </c>
      <c r="F19" s="127">
        <f t="shared" si="6"/>
        <v>46126</v>
      </c>
      <c r="G19" s="127">
        <f t="shared" si="6"/>
        <v>46127</v>
      </c>
      <c r="H19" s="127">
        <f t="shared" si="6"/>
        <v>46128</v>
      </c>
      <c r="I19" s="127">
        <f t="shared" si="6"/>
        <v>46129</v>
      </c>
      <c r="J19" s="128">
        <f t="shared" si="6"/>
        <v>46130</v>
      </c>
      <c r="K19" s="159">
        <f>COUNTIFS(入力用２年!B:B,"&gt;="&amp;MIN(D19:J19),入力用２年!B:B,"&lt;="&amp;MAX(D19:J19),入力用２年!K:K,"○",入力用２年!G:G,"",入力用２年!D:D,"休日")</f>
        <v>0</v>
      </c>
      <c r="L19" s="112">
        <f>COUNTIFS(入力用２年!$B:$B,"&gt;="&amp;MIN(D19:J19),入力用２年!$B:$B,"&lt;="&amp;MAX(D19:J19),入力用２年!$K:$K,"○",入力用２年!$G:$G,"",入力用２年!$H:$H,"休工")</f>
        <v>0</v>
      </c>
      <c r="M19" s="121" t="str">
        <f t="shared" si="0"/>
        <v/>
      </c>
      <c r="N19" s="154"/>
      <c r="P19" s="142">
        <f>IFERROR(IF(MONTH(V18+1)=$P$15,V18+1,""),"")</f>
        <v>46152</v>
      </c>
      <c r="Q19" s="127">
        <f t="shared" si="7"/>
        <v>46153</v>
      </c>
      <c r="R19" s="127">
        <f t="shared" si="7"/>
        <v>46154</v>
      </c>
      <c r="S19" s="127">
        <f t="shared" si="7"/>
        <v>46155</v>
      </c>
      <c r="T19" s="127">
        <f t="shared" si="7"/>
        <v>46156</v>
      </c>
      <c r="U19" s="127">
        <f t="shared" si="7"/>
        <v>46157</v>
      </c>
      <c r="V19" s="128">
        <f t="shared" si="7"/>
        <v>46158</v>
      </c>
      <c r="W19" s="159">
        <f>COUNTIFS(入力用２年!B:B,"&gt;="&amp;MIN(P19:V19),入力用２年!B:B,"&lt;="&amp;MAX(P19:V19),入力用２年!K:K,"○",入力用２年!G:G,"",入力用２年!D:D,"休日")</f>
        <v>0</v>
      </c>
      <c r="X19" s="112">
        <f>COUNTIFS(入力用２年!$B:$B,"&gt;="&amp;MIN(P19:V19),入力用２年!$B:$B,"&lt;="&amp;MAX(P19:V19),入力用２年!$K:$K,"○",入力用２年!$G:$G,"",入力用２年!$H:$H,"休工")</f>
        <v>0</v>
      </c>
      <c r="Y19" s="121" t="str">
        <f t="shared" si="2"/>
        <v/>
      </c>
      <c r="Z19" s="154"/>
      <c r="AB19" s="142">
        <f>IFERROR(IF(MONTH(AH18+1)=$AB$15,AH18+1,""),"")</f>
        <v>46187</v>
      </c>
      <c r="AC19" s="127">
        <f t="shared" si="8"/>
        <v>46188</v>
      </c>
      <c r="AD19" s="127">
        <f t="shared" si="8"/>
        <v>46189</v>
      </c>
      <c r="AE19" s="127">
        <f t="shared" si="8"/>
        <v>46190</v>
      </c>
      <c r="AF19" s="127">
        <f t="shared" si="8"/>
        <v>46191</v>
      </c>
      <c r="AG19" s="127">
        <f t="shared" si="8"/>
        <v>46192</v>
      </c>
      <c r="AH19" s="128">
        <f t="shared" si="8"/>
        <v>46193</v>
      </c>
      <c r="AI19" s="159">
        <f>COUNTIFS(入力用２年!B:B,"&gt;="&amp;MIN(AB19:AH19),入力用２年!B:B,"&lt;="&amp;MAX(AB19:AH19),入力用２年!K:K,"○",入力用２年!G:G,"",入力用２年!D:D,"休日")</f>
        <v>0</v>
      </c>
      <c r="AJ19" s="112">
        <f>COUNTIFS(入力用２年!$B:$B,"&gt;="&amp;MIN(AB19:AH19),入力用２年!$B:$B,"&lt;="&amp;MAX(AB19:AH19),入力用２年!$K:$K,"○",入力用２年!$G:$G,"",入力用２年!$H:$H,"休工")</f>
        <v>0</v>
      </c>
      <c r="AK19" s="121" t="str">
        <f t="shared" si="4"/>
        <v/>
      </c>
      <c r="AO19" s="112">
        <f>COUNTIF($M$37:$M$42,"×")</f>
        <v>0</v>
      </c>
      <c r="AP19" s="112">
        <f>COUNTIF($Y$37:$Y$42,"×")</f>
        <v>0</v>
      </c>
      <c r="AQ19" s="112">
        <f>COUNTIF($AK$37:$AK$42,"×")</f>
        <v>0</v>
      </c>
    </row>
    <row r="20" spans="3:43" s="131" customFormat="1" ht="18.75" customHeight="1" x14ac:dyDescent="0.4">
      <c r="D20" s="142">
        <f>IFERROR(IF(MONTH(J19+1)=$D$15,J19+1,""),"")</f>
        <v>46131</v>
      </c>
      <c r="E20" s="127">
        <f t="shared" si="6"/>
        <v>46132</v>
      </c>
      <c r="F20" s="127">
        <f t="shared" si="6"/>
        <v>46133</v>
      </c>
      <c r="G20" s="127">
        <f t="shared" si="6"/>
        <v>46134</v>
      </c>
      <c r="H20" s="127">
        <f t="shared" si="6"/>
        <v>46135</v>
      </c>
      <c r="I20" s="127">
        <f t="shared" si="6"/>
        <v>46136</v>
      </c>
      <c r="J20" s="128">
        <f t="shared" si="6"/>
        <v>46137</v>
      </c>
      <c r="K20" s="159">
        <f>COUNTIFS(入力用２年!B:B,"&gt;="&amp;MIN(D20:J20),入力用２年!B:B,"&lt;="&amp;MAX(D20:J20),入力用２年!K:K,"○",入力用２年!G:G,"",入力用２年!D:D,"休日")</f>
        <v>0</v>
      </c>
      <c r="L20" s="112">
        <f>COUNTIFS(入力用２年!$B:$B,"&gt;="&amp;MIN(D20:J20),入力用２年!$B:$B,"&lt;="&amp;MAX(D20:J20),入力用２年!$K:$K,"○",入力用２年!$G:$G,"",入力用２年!$H:$H,"休工")</f>
        <v>0</v>
      </c>
      <c r="M20" s="121" t="str">
        <f t="shared" si="0"/>
        <v/>
      </c>
      <c r="N20" s="154"/>
      <c r="P20" s="142">
        <f>IFERROR(IF(MONTH(V19+1)=$P$15,V19+1,""),"")</f>
        <v>46159</v>
      </c>
      <c r="Q20" s="127">
        <f t="shared" si="7"/>
        <v>46160</v>
      </c>
      <c r="R20" s="127">
        <f t="shared" si="7"/>
        <v>46161</v>
      </c>
      <c r="S20" s="127">
        <f t="shared" si="7"/>
        <v>46162</v>
      </c>
      <c r="T20" s="127">
        <f t="shared" si="7"/>
        <v>46163</v>
      </c>
      <c r="U20" s="127">
        <f t="shared" si="7"/>
        <v>46164</v>
      </c>
      <c r="V20" s="128">
        <f t="shared" si="7"/>
        <v>46165</v>
      </c>
      <c r="W20" s="159">
        <f>COUNTIFS(入力用２年!B:B,"&gt;="&amp;MIN(P20:V20),入力用２年!B:B,"&lt;="&amp;MAX(P20:V20),入力用２年!K:K,"○",入力用２年!G:G,"",入力用２年!D:D,"休日")</f>
        <v>0</v>
      </c>
      <c r="X20" s="112">
        <f>COUNTIFS(入力用２年!$B:$B,"&gt;="&amp;MIN(P20:V20),入力用２年!$B:$B,"&lt;="&amp;MAX(P20:V20),入力用２年!$K:$K,"○",入力用２年!$G:$G,"",入力用２年!$H:$H,"休工")</f>
        <v>0</v>
      </c>
      <c r="Y20" s="121" t="str">
        <f t="shared" si="2"/>
        <v/>
      </c>
      <c r="Z20" s="154"/>
      <c r="AB20" s="142">
        <f>IFERROR(IF(MONTH(AH19+1)=$AB$15,AH19+1,""),"")</f>
        <v>46194</v>
      </c>
      <c r="AC20" s="127">
        <f t="shared" si="8"/>
        <v>46195</v>
      </c>
      <c r="AD20" s="127">
        <f t="shared" si="8"/>
        <v>46196</v>
      </c>
      <c r="AE20" s="127">
        <f t="shared" si="8"/>
        <v>46197</v>
      </c>
      <c r="AF20" s="127">
        <f t="shared" si="8"/>
        <v>46198</v>
      </c>
      <c r="AG20" s="127">
        <f t="shared" si="8"/>
        <v>46199</v>
      </c>
      <c r="AH20" s="128">
        <f t="shared" si="8"/>
        <v>46200</v>
      </c>
      <c r="AI20" s="159">
        <f>COUNTIFS(入力用２年!B:B,"&gt;="&amp;MIN(AB20:AH20),入力用２年!B:B,"&lt;="&amp;MAX(AB20:AH20),入力用２年!K:K,"○",入力用２年!G:G,"",入力用２年!D:D,"休日")</f>
        <v>0</v>
      </c>
      <c r="AJ20" s="112">
        <f>COUNTIFS(入力用２年!$B:$B,"&gt;="&amp;MIN(AB20:AH20),入力用２年!$B:$B,"&lt;="&amp;MAX(AB20:AH20),入力用２年!$K:$K,"○",入力用２年!$G:$G,"",入力用２年!$H:$H,"休工")</f>
        <v>0</v>
      </c>
      <c r="AK20" s="121" t="str">
        <f t="shared" si="4"/>
        <v/>
      </c>
      <c r="AO20" s="112">
        <f>COUNTIF($M$47:$M$52,"×")</f>
        <v>0</v>
      </c>
      <c r="AP20" s="112">
        <f>COUNTIF($Y$47:$Y$52,"×")</f>
        <v>0</v>
      </c>
      <c r="AQ20" s="112">
        <f>COUNTIF($AK$47:$AK$52,"×")</f>
        <v>0</v>
      </c>
    </row>
    <row r="21" spans="3:43" s="131" customFormat="1" ht="18.75" customHeight="1" x14ac:dyDescent="0.4">
      <c r="D21" s="142">
        <f>IFERROR(IF(MONTH(J20+1)=$D$15,J20+1,""),"")</f>
        <v>46138</v>
      </c>
      <c r="E21" s="127">
        <f t="shared" si="6"/>
        <v>46139</v>
      </c>
      <c r="F21" s="127">
        <f t="shared" si="6"/>
        <v>46140</v>
      </c>
      <c r="G21" s="127">
        <f t="shared" si="6"/>
        <v>46141</v>
      </c>
      <c r="H21" s="127">
        <f t="shared" si="6"/>
        <v>46142</v>
      </c>
      <c r="I21" s="127" t="str">
        <f t="shared" si="6"/>
        <v/>
      </c>
      <c r="J21" s="128" t="str">
        <f t="shared" si="6"/>
        <v/>
      </c>
      <c r="K21" s="159">
        <f>COUNTIFS(入力用２年!B:B,"&gt;="&amp;MIN(D21:J21),入力用２年!B:B,"&lt;="&amp;MAX(D21:J21),入力用２年!K:K,"○",入力用２年!G:G,"",入力用２年!D:D,"休日")</f>
        <v>0</v>
      </c>
      <c r="L21" s="112">
        <f>COUNTIFS(入力用２年!$B:$B,"&gt;="&amp;MIN(D21:J21),入力用２年!$B:$B,"&lt;="&amp;MAX(D21:J21),入力用２年!$K:$K,"○",入力用２年!$G:$G,"",入力用２年!$H:$H,"休工")</f>
        <v>0</v>
      </c>
      <c r="M21" s="121" t="str">
        <f t="shared" si="0"/>
        <v/>
      </c>
      <c r="N21" s="154"/>
      <c r="P21" s="142">
        <f>IFERROR(IF(MONTH(V20+1)=$P$15,V20+1,""),"")</f>
        <v>46166</v>
      </c>
      <c r="Q21" s="127">
        <f t="shared" si="7"/>
        <v>46167</v>
      </c>
      <c r="R21" s="127">
        <f t="shared" si="7"/>
        <v>46168</v>
      </c>
      <c r="S21" s="127">
        <f t="shared" si="7"/>
        <v>46169</v>
      </c>
      <c r="T21" s="127">
        <f t="shared" si="7"/>
        <v>46170</v>
      </c>
      <c r="U21" s="127">
        <f t="shared" si="7"/>
        <v>46171</v>
      </c>
      <c r="V21" s="128">
        <f t="shared" si="7"/>
        <v>46172</v>
      </c>
      <c r="W21" s="159">
        <f>COUNTIFS(入力用２年!B:B,"&gt;="&amp;MIN(P21:V21),入力用２年!B:B,"&lt;="&amp;MAX(P21:V21),入力用２年!K:K,"○",入力用２年!G:G,"",入力用２年!D:D,"休日")</f>
        <v>0</v>
      </c>
      <c r="X21" s="112">
        <f>COUNTIFS(入力用２年!$B:$B,"&gt;="&amp;MIN(P21:V21),入力用２年!$B:$B,"&lt;="&amp;MAX(P21:V21),入力用２年!$K:$K,"○",入力用２年!$G:$G,"",入力用２年!$H:$H,"休工")</f>
        <v>0</v>
      </c>
      <c r="Y21" s="121" t="str">
        <f t="shared" si="2"/>
        <v/>
      </c>
      <c r="Z21" s="154"/>
      <c r="AB21" s="142">
        <f>IFERROR(IF(MONTH(AH20+1)=$AB$15,AH20+1,""),"")</f>
        <v>46201</v>
      </c>
      <c r="AC21" s="127">
        <f t="shared" si="8"/>
        <v>46202</v>
      </c>
      <c r="AD21" s="127">
        <f t="shared" si="8"/>
        <v>46203</v>
      </c>
      <c r="AE21" s="127" t="str">
        <f t="shared" si="8"/>
        <v/>
      </c>
      <c r="AF21" s="127" t="str">
        <f t="shared" si="8"/>
        <v/>
      </c>
      <c r="AG21" s="127" t="str">
        <f t="shared" si="8"/>
        <v/>
      </c>
      <c r="AH21" s="128" t="str">
        <f t="shared" si="8"/>
        <v/>
      </c>
      <c r="AI21" s="159">
        <f>COUNTIFS(入力用２年!B:B,"&gt;="&amp;MIN(AB21:AH21),入力用２年!B:B,"&lt;="&amp;MAX(AB21:AH21),入力用２年!K:K,"○",入力用２年!G:G,"",入力用２年!D:D,"休日")</f>
        <v>0</v>
      </c>
      <c r="AJ21" s="112">
        <f>COUNTIFS(入力用２年!$B:$B,"&gt;="&amp;MIN(AB21:AH21),入力用２年!$B:$B,"&lt;="&amp;MAX(AB21:AH21),入力用２年!$K:$K,"○",入力用２年!$G:$G,"",入力用２年!$H:$H,"休工")</f>
        <v>0</v>
      </c>
      <c r="AK21" s="121" t="str">
        <f t="shared" si="4"/>
        <v/>
      </c>
    </row>
    <row r="22" spans="3:43" s="131" customFormat="1" ht="18.75" customHeight="1" thickBot="1" x14ac:dyDescent="0.45">
      <c r="D22" s="144" t="str">
        <f>IFERROR(IF(MONTH(J21+1)=$D$15,J21+1,""),"")</f>
        <v/>
      </c>
      <c r="E22" s="129" t="str">
        <f t="shared" si="6"/>
        <v/>
      </c>
      <c r="F22" s="129" t="str">
        <f t="shared" si="6"/>
        <v/>
      </c>
      <c r="G22" s="129" t="str">
        <f t="shared" si="6"/>
        <v/>
      </c>
      <c r="H22" s="129" t="str">
        <f t="shared" si="6"/>
        <v/>
      </c>
      <c r="I22" s="129" t="str">
        <f t="shared" si="6"/>
        <v/>
      </c>
      <c r="J22" s="130" t="str">
        <f t="shared" si="6"/>
        <v/>
      </c>
      <c r="K22" s="160">
        <f>COUNTIFS(入力用２年!B:B,"&gt;="&amp;MIN(D22:J22),入力用２年!B:B,"&lt;="&amp;MAX(D22:J22),入力用２年!K:K,"○",入力用２年!G:G,"",入力用２年!D:D,"休日")</f>
        <v>0</v>
      </c>
      <c r="L22" s="166">
        <f>COUNTIFS(入力用２年!$B:$B,"&gt;="&amp;MIN(D22:J22),入力用２年!$B:$B,"&lt;="&amp;MAX(D22:J22),入力用２年!$K:$K,"○",入力用２年!$G:$G,"",入力用２年!$H:$H,"休工")</f>
        <v>0</v>
      </c>
      <c r="M22" s="124" t="str">
        <f t="shared" si="0"/>
        <v/>
      </c>
      <c r="N22" s="154"/>
      <c r="P22" s="144">
        <f>IFERROR(IF(MONTH(V21+1)=$P$15,V21+1,""),"")</f>
        <v>46173</v>
      </c>
      <c r="Q22" s="129" t="str">
        <f t="shared" si="7"/>
        <v/>
      </c>
      <c r="R22" s="129" t="str">
        <f t="shared" si="7"/>
        <v/>
      </c>
      <c r="S22" s="129" t="str">
        <f t="shared" si="7"/>
        <v/>
      </c>
      <c r="T22" s="129" t="str">
        <f t="shared" si="7"/>
        <v/>
      </c>
      <c r="U22" s="129" t="str">
        <f t="shared" si="7"/>
        <v/>
      </c>
      <c r="V22" s="130" t="str">
        <f t="shared" si="7"/>
        <v/>
      </c>
      <c r="W22" s="160">
        <f>COUNTIFS(入力用２年!B:B,"&gt;="&amp;MIN(P22:V22),入力用２年!B:B,"&lt;="&amp;MAX(P22:V22),入力用２年!K:K,"○",入力用２年!G:G,"",入力用２年!D:D,"休日")</f>
        <v>0</v>
      </c>
      <c r="X22" s="123">
        <f>COUNTIFS(入力用２年!$B:$B,"&gt;="&amp;MIN(P22:V22),入力用２年!$B:$B,"&lt;="&amp;MAX(P22:V22),入力用２年!$K:$K,"○",入力用２年!$G:$G,"",入力用２年!$H:$H,"休工")</f>
        <v>0</v>
      </c>
      <c r="Y22" s="124" t="str">
        <f t="shared" si="2"/>
        <v/>
      </c>
      <c r="Z22" s="154"/>
      <c r="AB22" s="144" t="str">
        <f>IFERROR(IF(MONTH(AH21+1)=$AB$15,AH21+1,""),"")</f>
        <v/>
      </c>
      <c r="AC22" s="129" t="str">
        <f t="shared" si="8"/>
        <v/>
      </c>
      <c r="AD22" s="129" t="str">
        <f t="shared" si="8"/>
        <v/>
      </c>
      <c r="AE22" s="129" t="str">
        <f t="shared" si="8"/>
        <v/>
      </c>
      <c r="AF22" s="129" t="str">
        <f t="shared" si="8"/>
        <v/>
      </c>
      <c r="AG22" s="129" t="str">
        <f t="shared" si="8"/>
        <v/>
      </c>
      <c r="AH22" s="130" t="str">
        <f t="shared" si="8"/>
        <v/>
      </c>
      <c r="AI22" s="160">
        <f>COUNTIFS(入力用２年!B:B,"&gt;="&amp;MIN(AB22:AH22),入力用２年!B:B,"&lt;="&amp;MAX(AB22:AH22),入力用２年!K:K,"○",入力用２年!G:G,"",入力用２年!D:D,"休日")</f>
        <v>0</v>
      </c>
      <c r="AJ22" s="123">
        <f>COUNTIFS(入力用２年!$B:$B,"&gt;="&amp;MIN(AB22:AH22),入力用２年!$B:$B,"&lt;="&amp;MAX(AB22:AH22),入力用２年!$K:$K,"○",入力用２年!$G:$G,"",入力用２年!$H:$H,"休工")</f>
        <v>0</v>
      </c>
      <c r="AK22" s="124" t="str">
        <f t="shared" si="4"/>
        <v/>
      </c>
    </row>
    <row r="23" spans="3:43" s="131" customFormat="1" ht="18.75" customHeight="1" x14ac:dyDescent="0.4">
      <c r="D23" s="152"/>
      <c r="E23" s="153"/>
      <c r="F23" s="154"/>
      <c r="G23" s="145"/>
      <c r="H23" s="146"/>
      <c r="I23" s="152"/>
      <c r="J23" s="146"/>
      <c r="K23" s="147">
        <f>SUM(K17:K22)</f>
        <v>0</v>
      </c>
      <c r="L23" s="146"/>
      <c r="M23" s="147"/>
      <c r="N23" s="147"/>
      <c r="O23" s="152"/>
      <c r="P23" s="152"/>
      <c r="Q23" s="152"/>
      <c r="R23" s="152"/>
      <c r="S23" s="145"/>
      <c r="T23" s="146"/>
      <c r="U23" s="152"/>
      <c r="V23" s="146"/>
      <c r="W23" s="147">
        <f>SUM(W17:W22)</f>
        <v>0</v>
      </c>
      <c r="X23" s="147"/>
      <c r="Y23" s="147"/>
      <c r="Z23" s="147"/>
      <c r="AA23" s="152"/>
      <c r="AB23" s="152"/>
      <c r="AC23" s="152"/>
      <c r="AD23" s="152"/>
      <c r="AE23" s="145"/>
      <c r="AF23" s="146"/>
      <c r="AG23" s="152"/>
      <c r="AH23" s="146"/>
      <c r="AI23" s="147">
        <f>SUM(AI17:AI22)</f>
        <v>0</v>
      </c>
    </row>
    <row r="24" spans="3:43" s="131" customFormat="1" ht="18.75" customHeight="1" thickBot="1" x14ac:dyDescent="0.45">
      <c r="C24" s="297" t="s">
        <v>14</v>
      </c>
      <c r="D24" s="297"/>
      <c r="E24" s="131" t="str">
        <f>IF(H24="-","-",IF(OR(H24&gt;=8/28,L24&gt;=K33),"OK","NG"))</f>
        <v>-</v>
      </c>
      <c r="F24" s="296" t="s">
        <v>54</v>
      </c>
      <c r="G24" s="296"/>
      <c r="H24" s="298" t="str">
        <f>IFERROR(ROUNDDOWN(L24/(COUNTIFS(入力用２年!B:B,"&gt;="&amp;MIN(D27:J32),入力用２年!B:B,"&lt;="&amp;MAX(D27:J32),入力用２年!K:K,"○")-COUNTIFS(入力用２年!B:B,"&gt;="&amp;MIN(D27:J32),入力用２年!B:B,"&lt;="&amp;MAX(D27:J32),入力用２年!K:K,"○",入力用２年!G:G,"&lt;&gt;")),3),"-")</f>
        <v>-</v>
      </c>
      <c r="I24" s="298"/>
      <c r="J24" s="298"/>
      <c r="K24" s="148" t="s">
        <v>89</v>
      </c>
      <c r="L24" s="168">
        <f>COUNTIFS(入力用２年!B:B,"&gt;="&amp;MIN(D27:J32),入力用２年!B:B,"&lt;="&amp;MAX(D27:J32),入力用２年!K:K,"○",入力用２年!H:H,"休工",入力用２年!G:G,"")</f>
        <v>0</v>
      </c>
      <c r="M24" s="115"/>
      <c r="N24" s="135"/>
      <c r="O24" s="297" t="s">
        <v>14</v>
      </c>
      <c r="P24" s="297"/>
      <c r="Q24" s="131" t="str">
        <f>IF(T24="-","-",IF(OR(T24&gt;=8/28,X24&gt;=W33),"OK","NG"))</f>
        <v>-</v>
      </c>
      <c r="R24" s="296" t="s">
        <v>54</v>
      </c>
      <c r="S24" s="296"/>
      <c r="T24" s="298" t="str">
        <f>IFERROR(ROUNDDOWN(X24/(COUNTIFS(入力用２年!B:B,"&gt;="&amp;MIN(P27:V32),入力用２年!B:B,"&lt;="&amp;MAX(P27:V32),入力用２年!K:K,"○")-COUNTIFS(入力用２年!B:B,"&gt;="&amp;MIN(P27:V32),入力用２年!B:B,"&lt;="&amp;MAX(P27:V32),入力用２年!K:K,"○",入力用２年!G:G,"&lt;&gt;")),3),"-")</f>
        <v>-</v>
      </c>
      <c r="U24" s="298"/>
      <c r="V24" s="298"/>
      <c r="W24" s="148" t="s">
        <v>89</v>
      </c>
      <c r="X24" s="168">
        <f>COUNTIFS(入力用２年!B:B,"&gt;="&amp;MIN(P27:V32),入力用２年!B:B,"&lt;="&amp;MAX(P27:V32),入力用２年!K:K,"○",入力用２年!H:H,"休工",入力用２年!G:G,"")</f>
        <v>0</v>
      </c>
      <c r="Y24" s="115"/>
      <c r="Z24" s="135"/>
      <c r="AA24" s="297" t="s">
        <v>14</v>
      </c>
      <c r="AB24" s="297"/>
      <c r="AC24" s="131" t="str">
        <f>IF(AF24="-","-",IF(OR(AF24&gt;=8/28,AJ24&gt;=AI33),"OK","NG"))</f>
        <v>-</v>
      </c>
      <c r="AD24" s="296" t="s">
        <v>54</v>
      </c>
      <c r="AE24" s="296"/>
      <c r="AF24" s="298" t="str">
        <f>IFERROR(ROUNDDOWN(AJ24/(COUNTIFS(入力用２年!B:B,"&gt;="&amp;MIN(AB27:AH32),入力用２年!B:B,"&lt;="&amp;MAX(AB27:AH32),入力用２年!K:K,"○")-COUNTIFS(入力用２年!B:B,"&gt;="&amp;MIN(AB27:AH32),入力用２年!B:B,"&lt;="&amp;MAX(AB27:AH32),入力用２年!K:K,"○",入力用２年!G:G,"&lt;&gt;")),3),"-")</f>
        <v>-</v>
      </c>
      <c r="AG24" s="298"/>
      <c r="AH24" s="298"/>
      <c r="AI24" s="148" t="s">
        <v>89</v>
      </c>
      <c r="AJ24" s="168">
        <f>COUNTIFS(入力用２年!B:B,"&gt;="&amp;MIN(AB27:AH32),入力用２年!B:B,"&lt;="&amp;MAX(AB27:AH32),入力用２年!K:K,"○",入力用２年!H:H,"休工",入力用２年!G:G,"")</f>
        <v>0</v>
      </c>
      <c r="AK24" s="115"/>
    </row>
    <row r="25" spans="3:43" s="131" customFormat="1" ht="18.75" customHeight="1" x14ac:dyDescent="0.4">
      <c r="D25" s="132">
        <v>7</v>
      </c>
      <c r="E25" s="133" t="s">
        <v>4</v>
      </c>
      <c r="F25" s="133"/>
      <c r="G25" s="133"/>
      <c r="H25" s="133"/>
      <c r="I25" s="133"/>
      <c r="J25" s="157"/>
      <c r="K25" s="290" t="s">
        <v>60</v>
      </c>
      <c r="L25" s="291"/>
      <c r="M25" s="292"/>
      <c r="N25" s="147"/>
      <c r="P25" s="132">
        <v>8</v>
      </c>
      <c r="Q25" s="133" t="s">
        <v>4</v>
      </c>
      <c r="R25" s="133"/>
      <c r="S25" s="133"/>
      <c r="T25" s="133"/>
      <c r="U25" s="133"/>
      <c r="V25" s="157"/>
      <c r="W25" s="290" t="s">
        <v>60</v>
      </c>
      <c r="X25" s="291"/>
      <c r="Y25" s="292"/>
      <c r="Z25" s="147"/>
      <c r="AB25" s="132">
        <v>9</v>
      </c>
      <c r="AC25" s="133" t="s">
        <v>4</v>
      </c>
      <c r="AD25" s="133"/>
      <c r="AE25" s="133"/>
      <c r="AF25" s="133"/>
      <c r="AG25" s="133"/>
      <c r="AH25" s="157"/>
      <c r="AI25" s="290" t="s">
        <v>60</v>
      </c>
      <c r="AJ25" s="291"/>
      <c r="AK25" s="292"/>
    </row>
    <row r="26" spans="3:43" s="131" customFormat="1" ht="27.75" customHeight="1" x14ac:dyDescent="0.4">
      <c r="D26" s="136" t="s">
        <v>5</v>
      </c>
      <c r="E26" s="137" t="s">
        <v>3</v>
      </c>
      <c r="F26" s="137" t="s">
        <v>6</v>
      </c>
      <c r="G26" s="137" t="s">
        <v>7</v>
      </c>
      <c r="H26" s="137" t="s">
        <v>8</v>
      </c>
      <c r="I26" s="137" t="s">
        <v>9</v>
      </c>
      <c r="J26" s="158" t="s">
        <v>10</v>
      </c>
      <c r="K26" s="139" t="s">
        <v>50</v>
      </c>
      <c r="L26" s="140" t="s">
        <v>89</v>
      </c>
      <c r="M26" s="141" t="s">
        <v>51</v>
      </c>
      <c r="N26" s="151"/>
      <c r="P26" s="136" t="s">
        <v>5</v>
      </c>
      <c r="Q26" s="137" t="s">
        <v>3</v>
      </c>
      <c r="R26" s="137" t="s">
        <v>6</v>
      </c>
      <c r="S26" s="137" t="s">
        <v>7</v>
      </c>
      <c r="T26" s="137" t="s">
        <v>8</v>
      </c>
      <c r="U26" s="137" t="s">
        <v>9</v>
      </c>
      <c r="V26" s="158" t="s">
        <v>10</v>
      </c>
      <c r="W26" s="139" t="s">
        <v>50</v>
      </c>
      <c r="X26" s="140" t="s">
        <v>89</v>
      </c>
      <c r="Y26" s="141" t="s">
        <v>51</v>
      </c>
      <c r="Z26" s="151"/>
      <c r="AB26" s="136" t="s">
        <v>5</v>
      </c>
      <c r="AC26" s="137" t="s">
        <v>3</v>
      </c>
      <c r="AD26" s="137" t="s">
        <v>6</v>
      </c>
      <c r="AE26" s="137" t="s">
        <v>7</v>
      </c>
      <c r="AF26" s="137" t="s">
        <v>8</v>
      </c>
      <c r="AG26" s="137" t="s">
        <v>9</v>
      </c>
      <c r="AH26" s="158" t="s">
        <v>10</v>
      </c>
      <c r="AI26" s="139" t="s">
        <v>50</v>
      </c>
      <c r="AJ26" s="140" t="s">
        <v>89</v>
      </c>
      <c r="AK26" s="141" t="s">
        <v>51</v>
      </c>
    </row>
    <row r="27" spans="3:43" s="131" customFormat="1" ht="18.75" customHeight="1" x14ac:dyDescent="0.4">
      <c r="D27" s="142" t="str">
        <f>IF(B27&lt;&gt;"",B27+1,IF(TEXT(EDATE(MIN($AB$17:$AH$17),1),"aaa")=D26,EDATE(MIN($AB$17:$AH$17),1),""))</f>
        <v/>
      </c>
      <c r="E27" s="127" t="str">
        <f t="shared" ref="E27:J27" si="9">IF(D27&lt;&gt;"",D27+1,IF(TEXT(EDATE(MIN($AB$17:$AH$17),1),"aaa")=E26,EDATE(MIN($AB$17:$AH$17),1),""))</f>
        <v/>
      </c>
      <c r="F27" s="127" t="str">
        <f t="shared" si="9"/>
        <v/>
      </c>
      <c r="G27" s="127">
        <f t="shared" si="9"/>
        <v>46204</v>
      </c>
      <c r="H27" s="127">
        <f t="shared" si="9"/>
        <v>46205</v>
      </c>
      <c r="I27" s="127">
        <f t="shared" si="9"/>
        <v>46206</v>
      </c>
      <c r="J27" s="128">
        <f t="shared" si="9"/>
        <v>46207</v>
      </c>
      <c r="K27" s="159">
        <f>COUNTIFS(入力用２年!B:B,"&gt;="&amp;MIN(D27:J27),入力用２年!B:B,"&lt;="&amp;MAX(D27:J27),入力用２年!K:K,"○",入力用２年!G:G,"",入力用２年!D:D,"休日")</f>
        <v>0</v>
      </c>
      <c r="L27" s="112">
        <f>COUNTIFS(入力用２年!$B:$B,"&gt;="&amp;MIN(D27:J27),入力用２年!$B:$B,"&lt;="&amp;MAX(D27:J27),入力用２年!$K:$K,"○",入力用２年!$G:$G,"",入力用２年!$H:$H,"休工")</f>
        <v>0</v>
      </c>
      <c r="M27" s="121" t="str">
        <f t="shared" ref="M27:M32" si="10">IF(K27=0,"",IF(K27=0,"-",IF(L27&gt;=K27,"〇",IF(L27&lt;=K27,"×"))))</f>
        <v/>
      </c>
      <c r="N27" s="154"/>
      <c r="P27" s="142" t="str">
        <f t="shared" ref="P27:V27" si="11">IF(O27&lt;&gt;"",O27+1,IF(TEXT(EDATE(MIN($D$27:$J$27),1),"aaa")=P26,EDATE(MIN($D$27:$J$27),1),""))</f>
        <v/>
      </c>
      <c r="Q27" s="127" t="str">
        <f t="shared" si="11"/>
        <v/>
      </c>
      <c r="R27" s="127" t="str">
        <f t="shared" si="11"/>
        <v/>
      </c>
      <c r="S27" s="127" t="str">
        <f t="shared" si="11"/>
        <v/>
      </c>
      <c r="T27" s="127" t="str">
        <f t="shared" si="11"/>
        <v/>
      </c>
      <c r="U27" s="127" t="str">
        <f t="shared" si="11"/>
        <v/>
      </c>
      <c r="V27" s="128">
        <f t="shared" si="11"/>
        <v>46235</v>
      </c>
      <c r="W27" s="159">
        <f>COUNTIFS(入力用２年!B:B,"&gt;="&amp;MIN(P27:V27),入力用２年!B:B,"&lt;="&amp;MAX(P27:V27),入力用２年!K:K,"○",入力用２年!G:G,"",入力用２年!D:D,"休日")</f>
        <v>0</v>
      </c>
      <c r="X27" s="112">
        <f>COUNTIFS(入力用２年!$B:$B,"&gt;="&amp;MIN(P27:V27),入力用２年!$B:$B,"&lt;="&amp;MAX(P27:V27),入力用２年!$K:$K,"○",入力用２年!$G:$G,"",入力用２年!$H:$H,"休工")</f>
        <v>0</v>
      </c>
      <c r="Y27" s="121" t="str">
        <f t="shared" ref="Y27:Y32" si="12">IF(W27=0,"",IF(W27=0,"-",IF(X27&gt;=W27,"〇",IF(X27&lt;=W27,"×"))))</f>
        <v/>
      </c>
      <c r="Z27" s="154"/>
      <c r="AB27" s="142" t="str">
        <f t="shared" ref="AB27:AH27" si="13">IF(AA27&lt;&gt;"",AA27+1,IF(TEXT(EDATE(MIN($P$27:$V$27),1),"aaa")=AB26,EDATE(MIN($P$27:$V$27),1),""))</f>
        <v/>
      </c>
      <c r="AC27" s="127" t="str">
        <f t="shared" si="13"/>
        <v/>
      </c>
      <c r="AD27" s="127">
        <f t="shared" si="13"/>
        <v>46266</v>
      </c>
      <c r="AE27" s="127">
        <f t="shared" si="13"/>
        <v>46267</v>
      </c>
      <c r="AF27" s="127">
        <f t="shared" si="13"/>
        <v>46268</v>
      </c>
      <c r="AG27" s="127">
        <f t="shared" si="13"/>
        <v>46269</v>
      </c>
      <c r="AH27" s="128">
        <f t="shared" si="13"/>
        <v>46270</v>
      </c>
      <c r="AI27" s="159">
        <f>COUNTIFS(入力用２年!B:B,"&gt;="&amp;MIN(AB27:AH27),入力用２年!B:B,"&lt;="&amp;MAX(AB27:AH27),入力用２年!K:K,"○",入力用２年!G:G,"",入力用２年!D:D,"休日")</f>
        <v>0</v>
      </c>
      <c r="AJ27" s="112">
        <f>COUNTIFS(入力用２年!$B:$B,"&gt;="&amp;MIN(AB27:AH27),入力用２年!$B:$B,"&lt;="&amp;MAX(AB27:AH27),入力用２年!$K:$K,"○",入力用２年!$G:$G,"",入力用２年!$H:$H,"休工")</f>
        <v>0</v>
      </c>
      <c r="AK27" s="121" t="str">
        <f t="shared" ref="AK27:AK32" si="14">IF(AI27=0,"",IF(AI27=0,"-",IF(AJ27&gt;=AI27,"〇",IF(AJ27&lt;=AI27,"×"))))</f>
        <v/>
      </c>
    </row>
    <row r="28" spans="3:43" s="131" customFormat="1" ht="18.75" customHeight="1" x14ac:dyDescent="0.4">
      <c r="D28" s="142">
        <f>IFERROR(IF(MONTH(J27+1)=$D$25,J27+1,""),"")</f>
        <v>46208</v>
      </c>
      <c r="E28" s="127">
        <f t="shared" ref="E28:J32" si="15">IFERROR(IF(MONTH(D28+1)=$D$25,D28+1,""),"")</f>
        <v>46209</v>
      </c>
      <c r="F28" s="127">
        <f t="shared" si="15"/>
        <v>46210</v>
      </c>
      <c r="G28" s="127">
        <f t="shared" si="15"/>
        <v>46211</v>
      </c>
      <c r="H28" s="127">
        <f t="shared" si="15"/>
        <v>46212</v>
      </c>
      <c r="I28" s="127">
        <f t="shared" si="15"/>
        <v>46213</v>
      </c>
      <c r="J28" s="128">
        <f t="shared" si="15"/>
        <v>46214</v>
      </c>
      <c r="K28" s="159">
        <f>COUNTIFS(入力用２年!B:B,"&gt;="&amp;MIN(D28:J28),入力用２年!B:B,"&lt;="&amp;MAX(D28:J28),入力用２年!K:K,"○",入力用２年!G:G,"",入力用２年!D:D,"休日")</f>
        <v>0</v>
      </c>
      <c r="L28" s="112">
        <f>COUNTIFS(入力用２年!$B:$B,"&gt;="&amp;MIN(D28:J28),入力用２年!$B:$B,"&lt;="&amp;MAX(D28:J28),入力用２年!$K:$K,"○",入力用２年!$G:$G,"",入力用２年!$H:$H,"休工")</f>
        <v>0</v>
      </c>
      <c r="M28" s="121" t="str">
        <f t="shared" si="10"/>
        <v/>
      </c>
      <c r="N28" s="154"/>
      <c r="P28" s="142">
        <f>IFERROR(IF(MONTH(V27+1)=$P$25,V27+1,""),"")</f>
        <v>46236</v>
      </c>
      <c r="Q28" s="127">
        <f t="shared" ref="Q28:V32" si="16">IFERROR(IF(MONTH(P28+1)=$P$25,P28+1,""),"")</f>
        <v>46237</v>
      </c>
      <c r="R28" s="127">
        <f t="shared" si="16"/>
        <v>46238</v>
      </c>
      <c r="S28" s="127">
        <f t="shared" si="16"/>
        <v>46239</v>
      </c>
      <c r="T28" s="127">
        <f t="shared" si="16"/>
        <v>46240</v>
      </c>
      <c r="U28" s="127">
        <f t="shared" si="16"/>
        <v>46241</v>
      </c>
      <c r="V28" s="128">
        <f t="shared" si="16"/>
        <v>46242</v>
      </c>
      <c r="W28" s="159">
        <f>COUNTIFS(入力用２年!B:B,"&gt;="&amp;MIN(P28:V28),入力用２年!B:B,"&lt;="&amp;MAX(P28:V28),入力用２年!K:K,"○",入力用２年!G:G,"",入力用２年!D:D,"休日")</f>
        <v>0</v>
      </c>
      <c r="X28" s="112">
        <f>COUNTIFS(入力用２年!$B:$B,"&gt;="&amp;MIN(P28:V28),入力用２年!$B:$B,"&lt;="&amp;MAX(P28:V28),入力用２年!$K:$K,"○",入力用２年!$G:$G,"",入力用２年!$H:$H,"休工")</f>
        <v>0</v>
      </c>
      <c r="Y28" s="121" t="str">
        <f t="shared" si="12"/>
        <v/>
      </c>
      <c r="Z28" s="154"/>
      <c r="AB28" s="142">
        <f>IFERROR(IF(MONTH(AH27+1)=$AB$25,AH27+1,""),"")</f>
        <v>46271</v>
      </c>
      <c r="AC28" s="127">
        <f t="shared" ref="AC28:AH32" si="17">IFERROR(IF(MONTH(AB28+1)=$AB$25,AB28+1,""),"")</f>
        <v>46272</v>
      </c>
      <c r="AD28" s="127">
        <f t="shared" si="17"/>
        <v>46273</v>
      </c>
      <c r="AE28" s="127">
        <f t="shared" si="17"/>
        <v>46274</v>
      </c>
      <c r="AF28" s="127">
        <f t="shared" si="17"/>
        <v>46275</v>
      </c>
      <c r="AG28" s="127">
        <f t="shared" si="17"/>
        <v>46276</v>
      </c>
      <c r="AH28" s="128">
        <f t="shared" si="17"/>
        <v>46277</v>
      </c>
      <c r="AI28" s="159">
        <f>COUNTIFS(入力用２年!B:B,"&gt;="&amp;MIN(AB28:AH28),入力用２年!B:B,"&lt;="&amp;MAX(AB28:AH28),入力用２年!K:K,"○",入力用２年!G:G,"",入力用２年!D:D,"休日")</f>
        <v>0</v>
      </c>
      <c r="AJ28" s="112">
        <f>COUNTIFS(入力用２年!$B:$B,"&gt;="&amp;MIN(AB28:AH28),入力用２年!$B:$B,"&lt;="&amp;MAX(AB28:AH28),入力用２年!$K:$K,"○",入力用２年!$G:$G,"",入力用２年!$H:$H,"休工")</f>
        <v>0</v>
      </c>
      <c r="AK28" s="121" t="str">
        <f t="shared" si="14"/>
        <v/>
      </c>
    </row>
    <row r="29" spans="3:43" s="131" customFormat="1" ht="18.75" customHeight="1" x14ac:dyDescent="0.4">
      <c r="D29" s="142">
        <f>IFERROR(IF(MONTH(J28+1)=$D$25,J28+1,""),"")</f>
        <v>46215</v>
      </c>
      <c r="E29" s="127">
        <f t="shared" si="15"/>
        <v>46216</v>
      </c>
      <c r="F29" s="127">
        <f t="shared" si="15"/>
        <v>46217</v>
      </c>
      <c r="G29" s="127">
        <f t="shared" si="15"/>
        <v>46218</v>
      </c>
      <c r="H29" s="127">
        <f t="shared" si="15"/>
        <v>46219</v>
      </c>
      <c r="I29" s="127">
        <f t="shared" si="15"/>
        <v>46220</v>
      </c>
      <c r="J29" s="128">
        <f t="shared" si="15"/>
        <v>46221</v>
      </c>
      <c r="K29" s="159">
        <f>COUNTIFS(入力用２年!B:B,"&gt;="&amp;MIN(D29:J29),入力用２年!B:B,"&lt;="&amp;MAX(D29:J29),入力用２年!K:K,"○",入力用２年!G:G,"",入力用２年!D:D,"休日")</f>
        <v>0</v>
      </c>
      <c r="L29" s="112">
        <f>COUNTIFS(入力用２年!$B:$B,"&gt;="&amp;MIN(D29:J29),入力用２年!$B:$B,"&lt;="&amp;MAX(D29:J29),入力用２年!$K:$K,"○",入力用２年!$G:$G,"",入力用２年!$H:$H,"休工")</f>
        <v>0</v>
      </c>
      <c r="M29" s="121" t="str">
        <f t="shared" si="10"/>
        <v/>
      </c>
      <c r="N29" s="154"/>
      <c r="P29" s="142">
        <f>IFERROR(IF(MONTH(V28+1)=$P$25,V28+1,""),"")</f>
        <v>46243</v>
      </c>
      <c r="Q29" s="127">
        <f t="shared" si="16"/>
        <v>46244</v>
      </c>
      <c r="R29" s="127">
        <f t="shared" si="16"/>
        <v>46245</v>
      </c>
      <c r="S29" s="127">
        <f t="shared" si="16"/>
        <v>46246</v>
      </c>
      <c r="T29" s="127">
        <f t="shared" si="16"/>
        <v>46247</v>
      </c>
      <c r="U29" s="127">
        <f t="shared" si="16"/>
        <v>46248</v>
      </c>
      <c r="V29" s="128">
        <f t="shared" si="16"/>
        <v>46249</v>
      </c>
      <c r="W29" s="159">
        <f>COUNTIFS(入力用２年!B:B,"&gt;="&amp;MIN(P29:V29),入力用２年!B:B,"&lt;="&amp;MAX(P29:V29),入力用２年!K:K,"○",入力用２年!G:G,"",入力用２年!D:D,"休日")</f>
        <v>0</v>
      </c>
      <c r="X29" s="112">
        <f>COUNTIFS(入力用２年!$B:$B,"&gt;="&amp;MIN(P29:V29),入力用２年!$B:$B,"&lt;="&amp;MAX(P29:V29),入力用２年!$K:$K,"○",入力用２年!$G:$G,"",入力用２年!$H:$H,"休工")</f>
        <v>0</v>
      </c>
      <c r="Y29" s="121" t="str">
        <f t="shared" si="12"/>
        <v/>
      </c>
      <c r="Z29" s="154"/>
      <c r="AB29" s="142">
        <f>IFERROR(IF(MONTH(AH28+1)=$AB$25,AH28+1,""),"")</f>
        <v>46278</v>
      </c>
      <c r="AC29" s="127">
        <f t="shared" si="17"/>
        <v>46279</v>
      </c>
      <c r="AD29" s="127">
        <f t="shared" si="17"/>
        <v>46280</v>
      </c>
      <c r="AE29" s="127">
        <f t="shared" si="17"/>
        <v>46281</v>
      </c>
      <c r="AF29" s="127">
        <f t="shared" si="17"/>
        <v>46282</v>
      </c>
      <c r="AG29" s="127">
        <f t="shared" si="17"/>
        <v>46283</v>
      </c>
      <c r="AH29" s="128">
        <f t="shared" si="17"/>
        <v>46284</v>
      </c>
      <c r="AI29" s="159">
        <f>COUNTIFS(入力用２年!B:B,"&gt;="&amp;MIN(AB29:AH29),入力用２年!B:B,"&lt;="&amp;MAX(AB29:AH29),入力用２年!K:K,"○",入力用２年!G:G,"",入力用２年!D:D,"休日")</f>
        <v>0</v>
      </c>
      <c r="AJ29" s="112">
        <f>COUNTIFS(入力用２年!$B:$B,"&gt;="&amp;MIN(AB29:AH29),入力用２年!$B:$B,"&lt;="&amp;MAX(AB29:AH29),入力用２年!$K:$K,"○",入力用２年!$G:$G,"",入力用２年!$H:$H,"休工")</f>
        <v>0</v>
      </c>
      <c r="AK29" s="121" t="str">
        <f t="shared" si="14"/>
        <v/>
      </c>
    </row>
    <row r="30" spans="3:43" s="131" customFormat="1" ht="18.75" customHeight="1" x14ac:dyDescent="0.4">
      <c r="D30" s="142">
        <f>IFERROR(IF(MONTH(J29+1)=$D$25,J29+1,""),"")</f>
        <v>46222</v>
      </c>
      <c r="E30" s="127">
        <f t="shared" si="15"/>
        <v>46223</v>
      </c>
      <c r="F30" s="127">
        <f t="shared" si="15"/>
        <v>46224</v>
      </c>
      <c r="G30" s="127">
        <f t="shared" si="15"/>
        <v>46225</v>
      </c>
      <c r="H30" s="127">
        <f t="shared" si="15"/>
        <v>46226</v>
      </c>
      <c r="I30" s="127">
        <f t="shared" si="15"/>
        <v>46227</v>
      </c>
      <c r="J30" s="128">
        <f t="shared" si="15"/>
        <v>46228</v>
      </c>
      <c r="K30" s="159">
        <f>COUNTIFS(入力用２年!B:B,"&gt;="&amp;MIN(D30:J30),入力用２年!B:B,"&lt;="&amp;MAX(D30:J30),入力用２年!K:K,"○",入力用２年!G:G,"",入力用２年!D:D,"休日")</f>
        <v>0</v>
      </c>
      <c r="L30" s="112">
        <f>COUNTIFS(入力用２年!$B:$B,"&gt;="&amp;MIN(D30:J30),入力用２年!$B:$B,"&lt;="&amp;MAX(D30:J30),入力用２年!$K:$K,"○",入力用２年!$G:$G,"",入力用２年!$H:$H,"休工")</f>
        <v>0</v>
      </c>
      <c r="M30" s="121" t="str">
        <f t="shared" si="10"/>
        <v/>
      </c>
      <c r="N30" s="154"/>
      <c r="P30" s="142">
        <f>IFERROR(IF(MONTH(V29+1)=$P$25,V29+1,""),"")</f>
        <v>46250</v>
      </c>
      <c r="Q30" s="127">
        <f t="shared" si="16"/>
        <v>46251</v>
      </c>
      <c r="R30" s="127">
        <f t="shared" si="16"/>
        <v>46252</v>
      </c>
      <c r="S30" s="127">
        <f t="shared" si="16"/>
        <v>46253</v>
      </c>
      <c r="T30" s="127">
        <f t="shared" si="16"/>
        <v>46254</v>
      </c>
      <c r="U30" s="127">
        <f t="shared" si="16"/>
        <v>46255</v>
      </c>
      <c r="V30" s="128">
        <f t="shared" si="16"/>
        <v>46256</v>
      </c>
      <c r="W30" s="159">
        <f>COUNTIFS(入力用２年!B:B,"&gt;="&amp;MIN(P30:V30),入力用２年!B:B,"&lt;="&amp;MAX(P30:V30),入力用２年!K:K,"○",入力用２年!G:G,"",入力用２年!D:D,"休日")</f>
        <v>0</v>
      </c>
      <c r="X30" s="112">
        <f>COUNTIFS(入力用２年!$B:$B,"&gt;="&amp;MIN(P30:V30),入力用２年!$B:$B,"&lt;="&amp;MAX(P30:V30),入力用２年!$K:$K,"○",入力用２年!$G:$G,"",入力用２年!$H:$H,"休工")</f>
        <v>0</v>
      </c>
      <c r="Y30" s="121" t="str">
        <f t="shared" si="12"/>
        <v/>
      </c>
      <c r="Z30" s="154"/>
      <c r="AB30" s="142">
        <f>IFERROR(IF(MONTH(AH29+1)=$AB$25,AH29+1,""),"")</f>
        <v>46285</v>
      </c>
      <c r="AC30" s="127">
        <f t="shared" si="17"/>
        <v>46286</v>
      </c>
      <c r="AD30" s="127">
        <f t="shared" si="17"/>
        <v>46287</v>
      </c>
      <c r="AE30" s="127">
        <f t="shared" si="17"/>
        <v>46288</v>
      </c>
      <c r="AF30" s="127">
        <f t="shared" si="17"/>
        <v>46289</v>
      </c>
      <c r="AG30" s="127">
        <f t="shared" si="17"/>
        <v>46290</v>
      </c>
      <c r="AH30" s="128">
        <f t="shared" si="17"/>
        <v>46291</v>
      </c>
      <c r="AI30" s="159">
        <f>COUNTIFS(入力用２年!B:B,"&gt;="&amp;MIN(AB30:AH30),入力用２年!B:B,"&lt;="&amp;MAX(AB30:AH30),入力用２年!K:K,"○",入力用２年!G:G,"",入力用２年!D:D,"休日")</f>
        <v>0</v>
      </c>
      <c r="AJ30" s="112">
        <f>COUNTIFS(入力用２年!$B:$B,"&gt;="&amp;MIN(AB30:AH30),入力用２年!$B:$B,"&lt;="&amp;MAX(AB30:AH30),入力用２年!$K:$K,"○",入力用２年!$G:$G,"",入力用２年!$H:$H,"休工")</f>
        <v>0</v>
      </c>
      <c r="AK30" s="121" t="str">
        <f t="shared" si="14"/>
        <v/>
      </c>
    </row>
    <row r="31" spans="3:43" s="131" customFormat="1" ht="18.75" customHeight="1" x14ac:dyDescent="0.4">
      <c r="D31" s="142">
        <f>IFERROR(IF(MONTH(J30+1)=$D$25,J30+1,""),"")</f>
        <v>46229</v>
      </c>
      <c r="E31" s="127">
        <f t="shared" si="15"/>
        <v>46230</v>
      </c>
      <c r="F31" s="127">
        <f t="shared" si="15"/>
        <v>46231</v>
      </c>
      <c r="G31" s="127">
        <f t="shared" si="15"/>
        <v>46232</v>
      </c>
      <c r="H31" s="127">
        <f t="shared" si="15"/>
        <v>46233</v>
      </c>
      <c r="I31" s="127">
        <f t="shared" si="15"/>
        <v>46234</v>
      </c>
      <c r="J31" s="128" t="str">
        <f t="shared" si="15"/>
        <v/>
      </c>
      <c r="K31" s="159">
        <f>COUNTIFS(入力用２年!B:B,"&gt;="&amp;MIN(D31:J31),入力用２年!B:B,"&lt;="&amp;MAX(D31:J31),入力用２年!K:K,"○",入力用２年!G:G,"",入力用２年!D:D,"休日")</f>
        <v>0</v>
      </c>
      <c r="L31" s="112">
        <f>COUNTIFS(入力用２年!$B:$B,"&gt;="&amp;MIN(D31:J31),入力用２年!$B:$B,"&lt;="&amp;MAX(D31:J31),入力用２年!$K:$K,"○",入力用２年!$G:$G,"",入力用２年!$H:$H,"休工")</f>
        <v>0</v>
      </c>
      <c r="M31" s="121" t="str">
        <f t="shared" si="10"/>
        <v/>
      </c>
      <c r="N31" s="154"/>
      <c r="P31" s="142">
        <f>IFERROR(IF(MONTH(V30+1)=$P$25,V30+1,""),"")</f>
        <v>46257</v>
      </c>
      <c r="Q31" s="127">
        <f t="shared" si="16"/>
        <v>46258</v>
      </c>
      <c r="R31" s="127">
        <f t="shared" si="16"/>
        <v>46259</v>
      </c>
      <c r="S31" s="127">
        <f t="shared" si="16"/>
        <v>46260</v>
      </c>
      <c r="T31" s="127">
        <f t="shared" si="16"/>
        <v>46261</v>
      </c>
      <c r="U31" s="127">
        <f t="shared" si="16"/>
        <v>46262</v>
      </c>
      <c r="V31" s="128">
        <f t="shared" si="16"/>
        <v>46263</v>
      </c>
      <c r="W31" s="159">
        <f>COUNTIFS(入力用２年!B:B,"&gt;="&amp;MIN(P31:V31),入力用２年!B:B,"&lt;="&amp;MAX(P31:V31),入力用２年!K:K,"○",入力用２年!G:G,"",入力用２年!D:D,"休日")</f>
        <v>0</v>
      </c>
      <c r="X31" s="112">
        <f>COUNTIFS(入力用２年!$B:$B,"&gt;="&amp;MIN(P31:V31),入力用２年!$B:$B,"&lt;="&amp;MAX(P31:V31),入力用２年!$K:$K,"○",入力用２年!$G:$G,"",入力用２年!$H:$H,"休工")</f>
        <v>0</v>
      </c>
      <c r="Y31" s="121" t="str">
        <f t="shared" si="12"/>
        <v/>
      </c>
      <c r="Z31" s="154"/>
      <c r="AB31" s="142">
        <f>IFERROR(IF(MONTH(AH30+1)=$AB$25,AH30+1,""),"")</f>
        <v>46292</v>
      </c>
      <c r="AC31" s="127">
        <f t="shared" si="17"/>
        <v>46293</v>
      </c>
      <c r="AD31" s="127">
        <f t="shared" si="17"/>
        <v>46294</v>
      </c>
      <c r="AE31" s="127">
        <f t="shared" si="17"/>
        <v>46295</v>
      </c>
      <c r="AF31" s="127" t="str">
        <f t="shared" si="17"/>
        <v/>
      </c>
      <c r="AG31" s="127" t="str">
        <f t="shared" si="17"/>
        <v/>
      </c>
      <c r="AH31" s="128" t="str">
        <f t="shared" si="17"/>
        <v/>
      </c>
      <c r="AI31" s="159">
        <f>COUNTIFS(入力用２年!B:B,"&gt;="&amp;MIN(AB31:AH31),入力用２年!B:B,"&lt;="&amp;MAX(AB31:AH31),入力用２年!K:K,"○",入力用２年!G:G,"",入力用２年!D:D,"休日")</f>
        <v>0</v>
      </c>
      <c r="AJ31" s="112">
        <f>COUNTIFS(入力用２年!$B:$B,"&gt;="&amp;MIN(AB31:AH31),入力用２年!$B:$B,"&lt;="&amp;MAX(AB31:AH31),入力用２年!$K:$K,"○",入力用２年!$G:$G,"",入力用２年!$H:$H,"休工")</f>
        <v>0</v>
      </c>
      <c r="AK31" s="121" t="str">
        <f t="shared" si="14"/>
        <v/>
      </c>
    </row>
    <row r="32" spans="3:43" s="131" customFormat="1" ht="18.75" customHeight="1" thickBot="1" x14ac:dyDescent="0.45">
      <c r="D32" s="144" t="str">
        <f>IFERROR(IF(MONTH(J31+1)=$D$25,J31+1,""),"")</f>
        <v/>
      </c>
      <c r="E32" s="129" t="str">
        <f t="shared" si="15"/>
        <v/>
      </c>
      <c r="F32" s="129" t="str">
        <f t="shared" si="15"/>
        <v/>
      </c>
      <c r="G32" s="129" t="str">
        <f t="shared" si="15"/>
        <v/>
      </c>
      <c r="H32" s="129" t="str">
        <f t="shared" si="15"/>
        <v/>
      </c>
      <c r="I32" s="129" t="str">
        <f t="shared" si="15"/>
        <v/>
      </c>
      <c r="J32" s="130" t="str">
        <f t="shared" si="15"/>
        <v/>
      </c>
      <c r="K32" s="160">
        <f>COUNTIFS(入力用２年!B:B,"&gt;="&amp;MIN(D32:J32),入力用２年!B:B,"&lt;="&amp;MAX(D32:J32),入力用２年!K:K,"○",入力用２年!G:G,"",入力用２年!D:D,"休日")</f>
        <v>0</v>
      </c>
      <c r="L32" s="123">
        <f>COUNTIFS(入力用２年!$B:$B,"&gt;="&amp;MIN(D32:J32),入力用２年!$B:$B,"&lt;="&amp;MAX(D32:J32),入力用２年!$K:$K,"○",入力用２年!$G:$G,"",入力用２年!$H:$H,"休工")</f>
        <v>0</v>
      </c>
      <c r="M32" s="124" t="str">
        <f t="shared" si="10"/>
        <v/>
      </c>
      <c r="N32" s="154"/>
      <c r="P32" s="144">
        <f>IFERROR(IF(MONTH(V31+1)=$P$25,V31+1,""),"")</f>
        <v>46264</v>
      </c>
      <c r="Q32" s="129">
        <f t="shared" si="16"/>
        <v>46265</v>
      </c>
      <c r="R32" s="129" t="str">
        <f t="shared" si="16"/>
        <v/>
      </c>
      <c r="S32" s="129" t="str">
        <f t="shared" si="16"/>
        <v/>
      </c>
      <c r="T32" s="129" t="str">
        <f t="shared" si="16"/>
        <v/>
      </c>
      <c r="U32" s="129" t="str">
        <f t="shared" si="16"/>
        <v/>
      </c>
      <c r="V32" s="130" t="str">
        <f t="shared" si="16"/>
        <v/>
      </c>
      <c r="W32" s="160">
        <f>COUNTIFS(入力用２年!B:B,"&gt;="&amp;MIN(P32:V32),入力用２年!B:B,"&lt;="&amp;MAX(P32:V32),入力用２年!K:K,"○",入力用２年!G:G,"",入力用２年!D:D,"休日")</f>
        <v>0</v>
      </c>
      <c r="X32" s="123">
        <f>COUNTIFS(入力用２年!$B:$B,"&gt;="&amp;MIN(P32:V32),入力用２年!$B:$B,"&lt;="&amp;MAX(P32:V32),入力用２年!$K:$K,"○",入力用２年!$G:$G,"",入力用２年!$H:$H,"休工")</f>
        <v>0</v>
      </c>
      <c r="Y32" s="124" t="str">
        <f t="shared" si="12"/>
        <v/>
      </c>
      <c r="Z32" s="154"/>
      <c r="AB32" s="144" t="str">
        <f>IFERROR(IF(MONTH(AH31+1)=$AB$25,AH31+1,""),"")</f>
        <v/>
      </c>
      <c r="AC32" s="129" t="str">
        <f t="shared" si="17"/>
        <v/>
      </c>
      <c r="AD32" s="129" t="str">
        <f t="shared" si="17"/>
        <v/>
      </c>
      <c r="AE32" s="129" t="str">
        <f t="shared" si="17"/>
        <v/>
      </c>
      <c r="AF32" s="129" t="str">
        <f t="shared" si="17"/>
        <v/>
      </c>
      <c r="AG32" s="129" t="str">
        <f t="shared" si="17"/>
        <v/>
      </c>
      <c r="AH32" s="130" t="str">
        <f t="shared" si="17"/>
        <v/>
      </c>
      <c r="AI32" s="160">
        <f>COUNTIFS(入力用２年!B:B,"&gt;="&amp;MIN(AB32:AH32),入力用２年!B:B,"&lt;="&amp;MAX(AB32:AH32),入力用２年!K:K,"○",入力用２年!G:G,"",入力用２年!D:D,"休日")</f>
        <v>0</v>
      </c>
      <c r="AJ32" s="123">
        <f>COUNTIFS(入力用２年!$B:$B,"&gt;="&amp;MIN(AB32:AH32),入力用２年!$B:$B,"&lt;="&amp;MAX(AB32:AH32),入力用２年!$K:$K,"○",入力用２年!$G:$G,"",入力用２年!$H:$H,"休工")</f>
        <v>0</v>
      </c>
      <c r="AK32" s="124" t="str">
        <f t="shared" si="14"/>
        <v/>
      </c>
    </row>
    <row r="33" spans="3:37" s="131" customFormat="1" ht="18.75" customHeight="1" x14ac:dyDescent="0.4">
      <c r="D33" s="152"/>
      <c r="E33" s="152"/>
      <c r="F33" s="152"/>
      <c r="G33" s="145"/>
      <c r="H33" s="146"/>
      <c r="I33" s="152"/>
      <c r="J33" s="146"/>
      <c r="K33" s="147">
        <f>SUM(K27:K32)</f>
        <v>0</v>
      </c>
      <c r="L33" s="147"/>
      <c r="M33" s="147"/>
      <c r="N33" s="147"/>
      <c r="O33" s="152"/>
      <c r="P33" s="152"/>
      <c r="Q33" s="152"/>
      <c r="R33" s="152"/>
      <c r="S33" s="145"/>
      <c r="T33" s="146"/>
      <c r="U33" s="152"/>
      <c r="V33" s="146"/>
      <c r="W33" s="147">
        <f>SUM(W27:W32)</f>
        <v>0</v>
      </c>
      <c r="X33" s="147"/>
      <c r="Y33" s="147"/>
      <c r="Z33" s="147"/>
      <c r="AA33" s="152"/>
      <c r="AB33" s="152"/>
      <c r="AC33" s="152"/>
      <c r="AD33" s="152"/>
      <c r="AE33" s="145"/>
      <c r="AF33" s="146"/>
      <c r="AG33" s="152"/>
      <c r="AH33" s="146"/>
      <c r="AI33" s="147">
        <f>SUM(AI27:AI32)</f>
        <v>0</v>
      </c>
    </row>
    <row r="34" spans="3:37" s="131" customFormat="1" ht="18.75" customHeight="1" thickBot="1" x14ac:dyDescent="0.45">
      <c r="C34" s="297" t="s">
        <v>14</v>
      </c>
      <c r="D34" s="297"/>
      <c r="E34" s="131" t="str">
        <f>IF(H34="-","-",IF(OR(H34&gt;=8/28,L34&gt;=K43),"OK","NG"))</f>
        <v>-</v>
      </c>
      <c r="F34" s="296" t="s">
        <v>54</v>
      </c>
      <c r="G34" s="296"/>
      <c r="H34" s="298" t="str">
        <f>IFERROR(ROUNDDOWN(L34/(COUNTIFS(入力用２年!B:B,"&gt;="&amp;MIN(D37:J42),入力用２年!B:B,"&lt;="&amp;MAX(D37:J42),入力用２年!K:K,"○")-COUNTIFS(入力用２年!B:B,"&gt;="&amp;MIN(D37:J42),入力用２年!B:B,"&lt;="&amp;MAX(D37:J42),入力用２年!K:K,"○",入力用２年!G:G,"&lt;&gt;")),3),"-")</f>
        <v>-</v>
      </c>
      <c r="I34" s="298"/>
      <c r="J34" s="298"/>
      <c r="K34" s="148" t="s">
        <v>89</v>
      </c>
      <c r="L34" s="168">
        <f>COUNTIFS(入力用２年!B:B,"&gt;="&amp;MIN(D37:J42),入力用２年!B:B,"&lt;="&amp;MAX(D37:J42),入力用２年!K:K,"○",入力用２年!H:H,"休工",入力用２年!G:G,"")</f>
        <v>0</v>
      </c>
      <c r="M34" s="115"/>
      <c r="N34" s="135"/>
      <c r="O34" s="297" t="s">
        <v>14</v>
      </c>
      <c r="P34" s="297"/>
      <c r="Q34" s="131" t="str">
        <f>IF(T34="-","-",IF(OR(T34&gt;=8/28,X34&gt;=W43),"OK","NG"))</f>
        <v>-</v>
      </c>
      <c r="R34" s="296" t="s">
        <v>54</v>
      </c>
      <c r="S34" s="296"/>
      <c r="T34" s="298" t="str">
        <f>IFERROR(ROUNDDOWN(X34/(COUNTIFS(入力用２年!B:B,"&gt;="&amp;MIN(P37:V42),入力用２年!B:B,"&lt;="&amp;MAX(P37:V42),入力用２年!K:K,"○")-COUNTIFS(入力用２年!B:B,"&gt;="&amp;MIN(P37:V42),入力用２年!B:B,"&lt;="&amp;MAX(P37:V42),入力用２年!K:K,"○",入力用２年!G:G,"&lt;&gt;")),3),"-")</f>
        <v>-</v>
      </c>
      <c r="U34" s="298"/>
      <c r="V34" s="298"/>
      <c r="W34" s="148" t="s">
        <v>89</v>
      </c>
      <c r="X34" s="168">
        <f>COUNTIFS(入力用２年!B:B,"&gt;="&amp;MIN(P37:V42),入力用２年!B:B,"&lt;="&amp;MAX(P37:V42),入力用２年!K:K,"○",入力用２年!H:H,"休工",入力用２年!G:G,"")</f>
        <v>0</v>
      </c>
      <c r="Y34" s="115"/>
      <c r="Z34" s="135"/>
      <c r="AA34" s="297" t="s">
        <v>14</v>
      </c>
      <c r="AB34" s="297"/>
      <c r="AC34" s="131" t="str">
        <f>IF(AF34="-","-",IF(OR(AF34&gt;=8/28,AJ34&gt;=AI43),"OK","NG"))</f>
        <v>-</v>
      </c>
      <c r="AD34" s="296" t="s">
        <v>54</v>
      </c>
      <c r="AE34" s="296"/>
      <c r="AF34" s="298" t="str">
        <f>IFERROR(ROUNDDOWN(AJ34/(COUNTIFS(入力用２年!B:B,"&gt;="&amp;MIN(AB37:AH42),入力用２年!B:B,"&lt;="&amp;MAX(AB37:AH42),入力用２年!K:K,"○")-COUNTIFS(入力用２年!B:B,"&gt;="&amp;MIN(AB37:AH42),入力用２年!B:B,"&lt;="&amp;MAX(AB37:AH42),入力用２年!K:K,"○",入力用２年!G:G,"&lt;&gt;")),3),"-")</f>
        <v>-</v>
      </c>
      <c r="AG34" s="298"/>
      <c r="AH34" s="298"/>
      <c r="AI34" s="148" t="s">
        <v>89</v>
      </c>
      <c r="AJ34" s="168">
        <f>COUNTIFS(入力用２年!B:B,"&gt;="&amp;MIN(AB37:AH42),入力用２年!B:B,"&lt;="&amp;MAX(AB37:AH42),入力用２年!K:K,"○",入力用２年!H:H,"休工",入力用２年!G:G,"")</f>
        <v>0</v>
      </c>
      <c r="AK34" s="115"/>
    </row>
    <row r="35" spans="3:37" s="131" customFormat="1" ht="18.75" customHeight="1" x14ac:dyDescent="0.4">
      <c r="D35" s="132">
        <v>10</v>
      </c>
      <c r="E35" s="133" t="s">
        <v>4</v>
      </c>
      <c r="F35" s="133"/>
      <c r="G35" s="133"/>
      <c r="H35" s="133"/>
      <c r="I35" s="133"/>
      <c r="J35" s="157"/>
      <c r="K35" s="290" t="s">
        <v>60</v>
      </c>
      <c r="L35" s="291"/>
      <c r="M35" s="292"/>
      <c r="N35" s="147"/>
      <c r="P35" s="132">
        <v>11</v>
      </c>
      <c r="Q35" s="133" t="s">
        <v>4</v>
      </c>
      <c r="R35" s="133"/>
      <c r="S35" s="133"/>
      <c r="T35" s="133"/>
      <c r="U35" s="133"/>
      <c r="V35" s="134"/>
      <c r="W35" s="290" t="s">
        <v>60</v>
      </c>
      <c r="X35" s="291"/>
      <c r="Y35" s="292"/>
      <c r="Z35" s="147"/>
      <c r="AB35" s="132">
        <v>12</v>
      </c>
      <c r="AC35" s="133" t="s">
        <v>4</v>
      </c>
      <c r="AD35" s="133"/>
      <c r="AE35" s="133"/>
      <c r="AF35" s="133"/>
      <c r="AG35" s="133"/>
      <c r="AH35" s="134"/>
      <c r="AI35" s="290" t="s">
        <v>60</v>
      </c>
      <c r="AJ35" s="291"/>
      <c r="AK35" s="292"/>
    </row>
    <row r="36" spans="3:37" s="131" customFormat="1" ht="30" customHeight="1" x14ac:dyDescent="0.4">
      <c r="D36" s="136" t="s">
        <v>5</v>
      </c>
      <c r="E36" s="137" t="s">
        <v>3</v>
      </c>
      <c r="F36" s="137" t="s">
        <v>6</v>
      </c>
      <c r="G36" s="137" t="s">
        <v>7</v>
      </c>
      <c r="H36" s="137" t="s">
        <v>8</v>
      </c>
      <c r="I36" s="137" t="s">
        <v>9</v>
      </c>
      <c r="J36" s="158" t="s">
        <v>10</v>
      </c>
      <c r="K36" s="139" t="s">
        <v>50</v>
      </c>
      <c r="L36" s="140" t="s">
        <v>89</v>
      </c>
      <c r="M36" s="141" t="s">
        <v>51</v>
      </c>
      <c r="N36" s="151"/>
      <c r="P36" s="136" t="s">
        <v>5</v>
      </c>
      <c r="Q36" s="137" t="s">
        <v>3</v>
      </c>
      <c r="R36" s="137" t="s">
        <v>6</v>
      </c>
      <c r="S36" s="137" t="s">
        <v>7</v>
      </c>
      <c r="T36" s="137" t="s">
        <v>8</v>
      </c>
      <c r="U36" s="137" t="s">
        <v>9</v>
      </c>
      <c r="V36" s="138" t="s">
        <v>10</v>
      </c>
      <c r="W36" s="164" t="s">
        <v>50</v>
      </c>
      <c r="X36" s="140" t="s">
        <v>89</v>
      </c>
      <c r="Y36" s="167" t="s">
        <v>51</v>
      </c>
      <c r="Z36" s="151"/>
      <c r="AB36" s="136" t="s">
        <v>5</v>
      </c>
      <c r="AC36" s="137" t="s">
        <v>3</v>
      </c>
      <c r="AD36" s="137" t="s">
        <v>6</v>
      </c>
      <c r="AE36" s="137" t="s">
        <v>7</v>
      </c>
      <c r="AF36" s="137" t="s">
        <v>8</v>
      </c>
      <c r="AG36" s="137" t="s">
        <v>9</v>
      </c>
      <c r="AH36" s="138" t="s">
        <v>10</v>
      </c>
      <c r="AI36" s="164" t="s">
        <v>50</v>
      </c>
      <c r="AJ36" s="140" t="s">
        <v>89</v>
      </c>
      <c r="AK36" s="165" t="s">
        <v>51</v>
      </c>
    </row>
    <row r="37" spans="3:37" s="131" customFormat="1" ht="18.75" customHeight="1" x14ac:dyDescent="0.4">
      <c r="D37" s="142" t="str">
        <f>IF(B37&lt;&gt;"",B37+1,IF(TEXT(EDATE(MIN($AB$27:$AH$27),1),"aaa")=D36,EDATE(MIN($AB$27:$AH$27),1),""))</f>
        <v/>
      </c>
      <c r="E37" s="127" t="str">
        <f t="shared" ref="E37:J37" si="18">IF(D37&lt;&gt;"",D37+1,IF(TEXT(EDATE(MIN($AB$27:$AH$27),1),"aaa")=E36,EDATE(MIN($AB$27:$AH$27),1),""))</f>
        <v/>
      </c>
      <c r="F37" s="127" t="str">
        <f t="shared" si="18"/>
        <v/>
      </c>
      <c r="G37" s="127" t="str">
        <f t="shared" si="18"/>
        <v/>
      </c>
      <c r="H37" s="127">
        <f t="shared" si="18"/>
        <v>46296</v>
      </c>
      <c r="I37" s="127">
        <f t="shared" si="18"/>
        <v>46297</v>
      </c>
      <c r="J37" s="128">
        <f t="shared" si="18"/>
        <v>46298</v>
      </c>
      <c r="K37" s="159">
        <f>COUNTIFS(入力用２年!B:B,"&gt;="&amp;MIN(D37:J37),入力用２年!B:B,"&lt;="&amp;MAX(D37:J37),入力用２年!K:K,"○",入力用２年!G:G,"",入力用２年!D:D,"休日")</f>
        <v>0</v>
      </c>
      <c r="L37" s="112">
        <f>COUNTIFS(入力用２年!$B:$B,"&gt;="&amp;MIN(D37:J37),入力用２年!$B:$B,"&lt;="&amp;MAX(D37:J37),入力用２年!$K:$K,"○",入力用２年!$G:$G,"",入力用２年!$H:$H,"休工")</f>
        <v>0</v>
      </c>
      <c r="M37" s="121" t="str">
        <f t="shared" ref="M37:M42" si="19">IF(K37=0,"",IF(K37=0,"-",IF(L37&gt;=K37,"〇",IF(L37&lt;=K37,"×"))))</f>
        <v/>
      </c>
      <c r="N37" s="154"/>
      <c r="P37" s="142">
        <f t="shared" ref="P37:V37" si="20">IF(O37&lt;&gt;"",O37+1,IF(TEXT(EDATE(MIN($D$37:$J$37),1),"aaa")=P36,EDATE(MIN($D$37:$J$37),1),""))</f>
        <v>46327</v>
      </c>
      <c r="Q37" s="127">
        <f t="shared" si="20"/>
        <v>46328</v>
      </c>
      <c r="R37" s="127">
        <f t="shared" si="20"/>
        <v>46329</v>
      </c>
      <c r="S37" s="127">
        <f t="shared" si="20"/>
        <v>46330</v>
      </c>
      <c r="T37" s="127">
        <f t="shared" si="20"/>
        <v>46331</v>
      </c>
      <c r="U37" s="127">
        <f t="shared" si="20"/>
        <v>46332</v>
      </c>
      <c r="V37" s="155">
        <f t="shared" si="20"/>
        <v>46333</v>
      </c>
      <c r="W37" s="163">
        <f>COUNTIFS(入力用２年!B:B,"&gt;="&amp;MIN(P37:V37),入力用２年!B:B,"&lt;="&amp;MAX(P37:V37),入力用２年!K:K,"○",入力用２年!G:G,"",入力用２年!D:D,"休日")</f>
        <v>0</v>
      </c>
      <c r="X37" s="112">
        <f>COUNTIFS(入力用２年!$B:$B,"&gt;="&amp;MIN(P37:V37),入力用２年!$B:$B,"&lt;="&amp;MAX(P37:V37),入力用２年!$K:$K,"○",入力用２年!$G:$G,"",入力用２年!$H:$H,"休工")</f>
        <v>0</v>
      </c>
      <c r="Y37" s="121" t="str">
        <f t="shared" ref="Y37:Y42" si="21">IF(W37=0,"",IF(W37=0,"-",IF(X37&gt;=W37,"〇",IF(X37&lt;=W37,"×"))))</f>
        <v/>
      </c>
      <c r="Z37" s="154"/>
      <c r="AB37" s="142" t="str">
        <f t="shared" ref="AB37:AH37" si="22">IF(AA37&lt;&gt;"",AA37+1,IF(TEXT(EDATE(MIN($P$37:$V$37),1),"aaa")=AB36,EDATE(MIN($P$37:$V$37),1),""))</f>
        <v/>
      </c>
      <c r="AC37" s="127" t="str">
        <f t="shared" si="22"/>
        <v/>
      </c>
      <c r="AD37" s="127">
        <f t="shared" si="22"/>
        <v>46357</v>
      </c>
      <c r="AE37" s="127">
        <f t="shared" si="22"/>
        <v>46358</v>
      </c>
      <c r="AF37" s="127">
        <f t="shared" si="22"/>
        <v>46359</v>
      </c>
      <c r="AG37" s="127">
        <f t="shared" si="22"/>
        <v>46360</v>
      </c>
      <c r="AH37" s="155">
        <f t="shared" si="22"/>
        <v>46361</v>
      </c>
      <c r="AI37" s="163">
        <f>COUNTIFS(入力用２年!B:B,"&gt;="&amp;MIN(AB37:AH37),入力用２年!B:B,"&lt;="&amp;MAX(AB37:AH37),入力用２年!K:K,"○",入力用２年!G:G,"",入力用２年!D:D,"休日")</f>
        <v>0</v>
      </c>
      <c r="AJ37" s="112">
        <f>COUNTIFS(入力用２年!$B:$B,"&gt;="&amp;MIN(AB37:AH37),入力用２年!$B:$B,"&lt;="&amp;MAX(AB37:AH37),入力用２年!$K:$K,"○",入力用２年!$G:$G,"",入力用２年!$H:$H,"休工")</f>
        <v>0</v>
      </c>
      <c r="AK37" s="121" t="str">
        <f t="shared" ref="AK37:AK42" si="23">IF(AI37=0,"",IF(AI37=0,"-",IF(AJ37&gt;=AI37,"〇",IF(AJ37&lt;=AI37,"×"))))</f>
        <v/>
      </c>
    </row>
    <row r="38" spans="3:37" s="131" customFormat="1" ht="18.75" customHeight="1" x14ac:dyDescent="0.4">
      <c r="D38" s="142">
        <f>IFERROR(IF(MONTH(J37+1)=$D$35,J37+1,""),"")</f>
        <v>46299</v>
      </c>
      <c r="E38" s="127">
        <f t="shared" ref="E38:J42" si="24">IFERROR(IF(MONTH(D38+1)=$D$35,D38+1,""),"")</f>
        <v>46300</v>
      </c>
      <c r="F38" s="127">
        <f t="shared" si="24"/>
        <v>46301</v>
      </c>
      <c r="G38" s="127">
        <f t="shared" si="24"/>
        <v>46302</v>
      </c>
      <c r="H38" s="127">
        <f t="shared" si="24"/>
        <v>46303</v>
      </c>
      <c r="I38" s="127">
        <f t="shared" si="24"/>
        <v>46304</v>
      </c>
      <c r="J38" s="128">
        <f t="shared" si="24"/>
        <v>46305</v>
      </c>
      <c r="K38" s="159">
        <f>COUNTIFS(入力用２年!B:B,"&gt;="&amp;MIN(D38:J38),入力用２年!B:B,"&lt;="&amp;MAX(D38:J38),入力用２年!K:K,"○",入力用２年!G:G,"",入力用２年!D:D,"休日")</f>
        <v>0</v>
      </c>
      <c r="L38" s="112">
        <f>COUNTIFS(入力用２年!$B:$B,"&gt;="&amp;MIN(D38:J38),入力用２年!$B:$B,"&lt;="&amp;MAX(D38:J38),入力用２年!$K:$K,"○",入力用２年!$G:$G,"",入力用２年!$H:$H,"休工")</f>
        <v>0</v>
      </c>
      <c r="M38" s="121" t="str">
        <f t="shared" si="19"/>
        <v/>
      </c>
      <c r="N38" s="154"/>
      <c r="P38" s="142">
        <f>IFERROR(IF(MONTH(V37+1)=$P$35,V37+1,""),"")</f>
        <v>46334</v>
      </c>
      <c r="Q38" s="127">
        <f t="shared" ref="Q38:V42" si="25">IFERROR(IF(MONTH(P38+1)=$P$35,P38+1,""),"")</f>
        <v>46335</v>
      </c>
      <c r="R38" s="127">
        <f t="shared" si="25"/>
        <v>46336</v>
      </c>
      <c r="S38" s="127">
        <f t="shared" si="25"/>
        <v>46337</v>
      </c>
      <c r="T38" s="127">
        <f t="shared" si="25"/>
        <v>46338</v>
      </c>
      <c r="U38" s="127">
        <f t="shared" si="25"/>
        <v>46339</v>
      </c>
      <c r="V38" s="155">
        <f t="shared" si="25"/>
        <v>46340</v>
      </c>
      <c r="W38" s="161">
        <f>COUNTIFS(入力用２年!B:B,"&gt;="&amp;MIN(P38:V38),入力用２年!B:B,"&lt;="&amp;MAX(P38:V38),入力用２年!K:K,"○",入力用２年!G:G,"",入力用２年!D:D,"休日")</f>
        <v>0</v>
      </c>
      <c r="X38" s="112">
        <f>COUNTIFS(入力用２年!$B:$B,"&gt;="&amp;MIN(P38:V38),入力用２年!$B:$B,"&lt;="&amp;MAX(P38:V38),入力用２年!$K:$K,"○",入力用２年!$G:$G,"",入力用２年!$H:$H,"休工")</f>
        <v>0</v>
      </c>
      <c r="Y38" s="121" t="str">
        <f t="shared" si="21"/>
        <v/>
      </c>
      <c r="Z38" s="154"/>
      <c r="AB38" s="142">
        <f>IFERROR(IF(MONTH(AH37+1)=$AB$35,AH37+1,""),"")</f>
        <v>46362</v>
      </c>
      <c r="AC38" s="127">
        <f t="shared" ref="AC38:AH42" si="26">IFERROR(IF(MONTH(AB38+1)=$AB$35,AB38+1,""),"")</f>
        <v>46363</v>
      </c>
      <c r="AD38" s="127">
        <f t="shared" si="26"/>
        <v>46364</v>
      </c>
      <c r="AE38" s="127">
        <f t="shared" si="26"/>
        <v>46365</v>
      </c>
      <c r="AF38" s="127">
        <f t="shared" si="26"/>
        <v>46366</v>
      </c>
      <c r="AG38" s="127">
        <f t="shared" si="26"/>
        <v>46367</v>
      </c>
      <c r="AH38" s="155">
        <f t="shared" si="26"/>
        <v>46368</v>
      </c>
      <c r="AI38" s="159">
        <f>COUNTIFS(入力用２年!B:B,"&gt;="&amp;MIN(AB38:AH38),入力用２年!B:B,"&lt;="&amp;MAX(AB38:AH38),入力用２年!K:K,"○",入力用２年!G:G,"",入力用２年!D:D,"休日")</f>
        <v>0</v>
      </c>
      <c r="AJ38" s="112">
        <f>COUNTIFS(入力用２年!$B:$B,"&gt;="&amp;MIN(AB38:AH38),入力用２年!$B:$B,"&lt;="&amp;MAX(AB38:AH38),入力用２年!$K:$K,"○",入力用２年!$G:$G,"",入力用２年!$H:$H,"休工")</f>
        <v>0</v>
      </c>
      <c r="AK38" s="121" t="str">
        <f t="shared" si="23"/>
        <v/>
      </c>
    </row>
    <row r="39" spans="3:37" s="131" customFormat="1" ht="18.75" customHeight="1" x14ac:dyDescent="0.4">
      <c r="D39" s="142">
        <f>IFERROR(IF(MONTH(J38+1)=$D$35,J38+1,""),"")</f>
        <v>46306</v>
      </c>
      <c r="E39" s="127">
        <f t="shared" si="24"/>
        <v>46307</v>
      </c>
      <c r="F39" s="127">
        <f t="shared" si="24"/>
        <v>46308</v>
      </c>
      <c r="G39" s="127">
        <f t="shared" si="24"/>
        <v>46309</v>
      </c>
      <c r="H39" s="127">
        <f t="shared" si="24"/>
        <v>46310</v>
      </c>
      <c r="I39" s="127">
        <f t="shared" si="24"/>
        <v>46311</v>
      </c>
      <c r="J39" s="128">
        <f t="shared" si="24"/>
        <v>46312</v>
      </c>
      <c r="K39" s="159">
        <f>COUNTIFS(入力用２年!B:B,"&gt;="&amp;MIN(D39:J39),入力用２年!B:B,"&lt;="&amp;MAX(D39:J39),入力用２年!K:K,"○",入力用２年!G:G,"",入力用２年!D:D,"休日")</f>
        <v>0</v>
      </c>
      <c r="L39" s="112">
        <f>COUNTIFS(入力用２年!$B:$B,"&gt;="&amp;MIN(D39:J39),入力用２年!$B:$B,"&lt;="&amp;MAX(D39:J39),入力用２年!$K:$K,"○",入力用２年!$G:$G,"",入力用２年!$H:$H,"休工")</f>
        <v>0</v>
      </c>
      <c r="M39" s="121" t="str">
        <f t="shared" si="19"/>
        <v/>
      </c>
      <c r="N39" s="154"/>
      <c r="P39" s="142">
        <f>IFERROR(IF(MONTH(V38+1)=$P$35,V38+1,""),"")</f>
        <v>46341</v>
      </c>
      <c r="Q39" s="127">
        <f t="shared" si="25"/>
        <v>46342</v>
      </c>
      <c r="R39" s="127">
        <f t="shared" si="25"/>
        <v>46343</v>
      </c>
      <c r="S39" s="127">
        <f t="shared" si="25"/>
        <v>46344</v>
      </c>
      <c r="T39" s="127">
        <f t="shared" si="25"/>
        <v>46345</v>
      </c>
      <c r="U39" s="127">
        <f t="shared" si="25"/>
        <v>46346</v>
      </c>
      <c r="V39" s="155">
        <f t="shared" si="25"/>
        <v>46347</v>
      </c>
      <c r="W39" s="162">
        <f>COUNTIFS(入力用２年!B:B,"&gt;="&amp;MIN(P39:V39),入力用２年!B:B,"&lt;="&amp;MAX(P39:V39),入力用２年!K:K,"○",入力用２年!G:G,"",入力用２年!D:D,"休日")</f>
        <v>0</v>
      </c>
      <c r="X39" s="112">
        <f>COUNTIFS(入力用２年!$B:$B,"&gt;="&amp;MIN(P39:V39),入力用２年!$B:$B,"&lt;="&amp;MAX(P39:V39),入力用２年!$K:$K,"○",入力用２年!$G:$G,"",入力用２年!$H:$H,"休工")</f>
        <v>0</v>
      </c>
      <c r="Y39" s="121" t="str">
        <f t="shared" si="21"/>
        <v/>
      </c>
      <c r="Z39" s="154"/>
      <c r="AB39" s="142">
        <f>IFERROR(IF(MONTH(AH38+1)=$AB$35,AH38+1,""),"")</f>
        <v>46369</v>
      </c>
      <c r="AC39" s="127">
        <f t="shared" si="26"/>
        <v>46370</v>
      </c>
      <c r="AD39" s="127">
        <f t="shared" si="26"/>
        <v>46371</v>
      </c>
      <c r="AE39" s="127">
        <f t="shared" si="26"/>
        <v>46372</v>
      </c>
      <c r="AF39" s="127">
        <f t="shared" si="26"/>
        <v>46373</v>
      </c>
      <c r="AG39" s="127">
        <f t="shared" si="26"/>
        <v>46374</v>
      </c>
      <c r="AH39" s="155">
        <f t="shared" si="26"/>
        <v>46375</v>
      </c>
      <c r="AI39" s="161">
        <f>COUNTIFS(入力用２年!B:B,"&gt;="&amp;MIN(AB39:AH39),入力用２年!B:B,"&lt;="&amp;MAX(AB39:AH39),入力用２年!K:K,"○",入力用２年!G:G,"",入力用２年!D:D,"休日")</f>
        <v>0</v>
      </c>
      <c r="AJ39" s="112">
        <f>COUNTIFS(入力用２年!$B:$B,"&gt;="&amp;MIN(AB39:AH39),入力用２年!$B:$B,"&lt;="&amp;MAX(AB39:AH39),入力用２年!$K:$K,"○",入力用２年!$G:$G,"",入力用２年!$H:$H,"休工")</f>
        <v>0</v>
      </c>
      <c r="AK39" s="121" t="str">
        <f t="shared" si="23"/>
        <v/>
      </c>
    </row>
    <row r="40" spans="3:37" s="131" customFormat="1" ht="18.75" customHeight="1" x14ac:dyDescent="0.4">
      <c r="D40" s="142">
        <f>IFERROR(IF(MONTH(J39+1)=$D$35,J39+1,""),"")</f>
        <v>46313</v>
      </c>
      <c r="E40" s="127">
        <f t="shared" si="24"/>
        <v>46314</v>
      </c>
      <c r="F40" s="127">
        <f t="shared" si="24"/>
        <v>46315</v>
      </c>
      <c r="G40" s="127">
        <f t="shared" si="24"/>
        <v>46316</v>
      </c>
      <c r="H40" s="127">
        <f t="shared" si="24"/>
        <v>46317</v>
      </c>
      <c r="I40" s="127">
        <f t="shared" si="24"/>
        <v>46318</v>
      </c>
      <c r="J40" s="128">
        <f t="shared" si="24"/>
        <v>46319</v>
      </c>
      <c r="K40" s="159">
        <f>COUNTIFS(入力用２年!B:B,"&gt;="&amp;MIN(D40:J40),入力用２年!B:B,"&lt;="&amp;MAX(D40:J40),入力用２年!K:K,"○",入力用２年!G:G,"",入力用２年!D:D,"休日")</f>
        <v>0</v>
      </c>
      <c r="L40" s="112">
        <f>COUNTIFS(入力用２年!$B:$B,"&gt;="&amp;MIN(D40:J40),入力用２年!$B:$B,"&lt;="&amp;MAX(D40:J40),入力用２年!$K:$K,"○",入力用２年!$G:$G,"",入力用２年!$H:$H,"休工")</f>
        <v>0</v>
      </c>
      <c r="M40" s="121" t="str">
        <f t="shared" si="19"/>
        <v/>
      </c>
      <c r="N40" s="154"/>
      <c r="P40" s="142">
        <f>IFERROR(IF(MONTH(V39+1)=$P$35,V39+1,""),"")</f>
        <v>46348</v>
      </c>
      <c r="Q40" s="127">
        <f t="shared" si="25"/>
        <v>46349</v>
      </c>
      <c r="R40" s="127">
        <f t="shared" si="25"/>
        <v>46350</v>
      </c>
      <c r="S40" s="127">
        <f t="shared" si="25"/>
        <v>46351</v>
      </c>
      <c r="T40" s="127">
        <f t="shared" si="25"/>
        <v>46352</v>
      </c>
      <c r="U40" s="127">
        <f t="shared" si="25"/>
        <v>46353</v>
      </c>
      <c r="V40" s="155">
        <f t="shared" si="25"/>
        <v>46354</v>
      </c>
      <c r="W40" s="162">
        <f>COUNTIFS(入力用２年!B:B,"&gt;="&amp;MIN(P40:V40),入力用２年!B:B,"&lt;="&amp;MAX(P40:V40),入力用２年!K:K,"○",入力用２年!G:G,"",入力用２年!D:D,"休日")</f>
        <v>0</v>
      </c>
      <c r="X40" s="112">
        <f>COUNTIFS(入力用２年!$B:$B,"&gt;="&amp;MIN(P40:V40),入力用２年!$B:$B,"&lt;="&amp;MAX(P40:V40),入力用２年!$K:$K,"○",入力用２年!$G:$G,"",入力用２年!$H:$H,"休工")</f>
        <v>0</v>
      </c>
      <c r="Y40" s="121" t="str">
        <f t="shared" si="21"/>
        <v/>
      </c>
      <c r="Z40" s="154"/>
      <c r="AB40" s="142">
        <f>IFERROR(IF(MONTH(AH39+1)=$AB$35,AH39+1,""),"")</f>
        <v>46376</v>
      </c>
      <c r="AC40" s="127">
        <f t="shared" si="26"/>
        <v>46377</v>
      </c>
      <c r="AD40" s="127">
        <f t="shared" si="26"/>
        <v>46378</v>
      </c>
      <c r="AE40" s="127">
        <f t="shared" si="26"/>
        <v>46379</v>
      </c>
      <c r="AF40" s="127">
        <f t="shared" si="26"/>
        <v>46380</v>
      </c>
      <c r="AG40" s="127">
        <f t="shared" si="26"/>
        <v>46381</v>
      </c>
      <c r="AH40" s="155">
        <f t="shared" si="26"/>
        <v>46382</v>
      </c>
      <c r="AI40" s="162">
        <f>COUNTIFS(入力用２年!B:B,"&gt;="&amp;MIN(AB40:AH40),入力用２年!B:B,"&lt;="&amp;MAX(AB40:AH40),入力用２年!K:K,"○",入力用２年!G:G,"",入力用２年!D:D,"休日")</f>
        <v>0</v>
      </c>
      <c r="AJ40" s="112">
        <f>COUNTIFS(入力用２年!$B:$B,"&gt;="&amp;MIN(AB40:AH40),入力用２年!$B:$B,"&lt;="&amp;MAX(AB40:AH40),入力用２年!$K:$K,"○",入力用２年!$G:$G,"",入力用２年!$H:$H,"休工")</f>
        <v>0</v>
      </c>
      <c r="AK40" s="121" t="str">
        <f t="shared" si="23"/>
        <v/>
      </c>
    </row>
    <row r="41" spans="3:37" s="131" customFormat="1" ht="18.75" customHeight="1" x14ac:dyDescent="0.4">
      <c r="D41" s="142">
        <f>IFERROR(IF(MONTH(J40+1)=$D$35,J40+1,""),"")</f>
        <v>46320</v>
      </c>
      <c r="E41" s="127">
        <f t="shared" si="24"/>
        <v>46321</v>
      </c>
      <c r="F41" s="127">
        <f t="shared" si="24"/>
        <v>46322</v>
      </c>
      <c r="G41" s="127">
        <f t="shared" si="24"/>
        <v>46323</v>
      </c>
      <c r="H41" s="127">
        <f t="shared" si="24"/>
        <v>46324</v>
      </c>
      <c r="I41" s="127">
        <f t="shared" si="24"/>
        <v>46325</v>
      </c>
      <c r="J41" s="128">
        <f t="shared" si="24"/>
        <v>46326</v>
      </c>
      <c r="K41" s="159">
        <f>COUNTIFS(入力用２年!B:B,"&gt;="&amp;MIN(D41:J41),入力用２年!B:B,"&lt;="&amp;MAX(D41:J41),入力用２年!K:K,"○",入力用２年!G:G,"",入力用２年!D:D,"休日")</f>
        <v>0</v>
      </c>
      <c r="L41" s="112">
        <f>COUNTIFS(入力用２年!$B:$B,"&gt;="&amp;MIN(D41:J41),入力用２年!$B:$B,"&lt;="&amp;MAX(D41:J41),入力用２年!$K:$K,"○",入力用２年!$G:$G,"",入力用２年!$H:$H,"休工")</f>
        <v>0</v>
      </c>
      <c r="M41" s="121" t="str">
        <f t="shared" si="19"/>
        <v/>
      </c>
      <c r="N41" s="154"/>
      <c r="P41" s="142">
        <f>IFERROR(IF(MONTH(V40+1)=$P$35,V40+1,""),"")</f>
        <v>46355</v>
      </c>
      <c r="Q41" s="127">
        <f t="shared" si="25"/>
        <v>46356</v>
      </c>
      <c r="R41" s="127" t="str">
        <f t="shared" si="25"/>
        <v/>
      </c>
      <c r="S41" s="127" t="str">
        <f t="shared" si="25"/>
        <v/>
      </c>
      <c r="T41" s="127" t="str">
        <f t="shared" si="25"/>
        <v/>
      </c>
      <c r="U41" s="127" t="str">
        <f t="shared" si="25"/>
        <v/>
      </c>
      <c r="V41" s="155" t="str">
        <f t="shared" si="25"/>
        <v/>
      </c>
      <c r="W41" s="162">
        <f>COUNTIFS(入力用２年!B:B,"&gt;="&amp;MIN(P41:V41),入力用２年!B:B,"&lt;="&amp;MAX(P41:V41),入力用２年!K:K,"○",入力用２年!G:G,"",入力用２年!D:D,"休日")</f>
        <v>0</v>
      </c>
      <c r="X41" s="112">
        <f>COUNTIFS(入力用２年!$B:$B,"&gt;="&amp;MIN(P41:V41),入力用２年!$B:$B,"&lt;="&amp;MAX(P41:V41),入力用２年!$K:$K,"○",入力用２年!$G:$G,"",入力用２年!$H:$H,"休工")</f>
        <v>0</v>
      </c>
      <c r="Y41" s="121" t="str">
        <f t="shared" si="21"/>
        <v/>
      </c>
      <c r="Z41" s="154"/>
      <c r="AB41" s="142">
        <f>IFERROR(IF(MONTH(AH40+1)=$AB$35,AH40+1,""),"")</f>
        <v>46383</v>
      </c>
      <c r="AC41" s="127">
        <f t="shared" si="26"/>
        <v>46384</v>
      </c>
      <c r="AD41" s="127">
        <f t="shared" si="26"/>
        <v>46385</v>
      </c>
      <c r="AE41" s="127">
        <f t="shared" si="26"/>
        <v>46386</v>
      </c>
      <c r="AF41" s="127">
        <f t="shared" si="26"/>
        <v>46387</v>
      </c>
      <c r="AG41" s="127" t="str">
        <f t="shared" si="26"/>
        <v/>
      </c>
      <c r="AH41" s="155" t="str">
        <f t="shared" si="26"/>
        <v/>
      </c>
      <c r="AI41" s="162">
        <f>COUNTIFS(入力用２年!B:B,"&gt;="&amp;MIN(AB41:AH41),入力用２年!B:B,"&lt;="&amp;MAX(AB41:AH41),入力用２年!K:K,"○",入力用２年!G:G,"",入力用２年!D:D,"休日")</f>
        <v>0</v>
      </c>
      <c r="AJ41" s="112">
        <f>COUNTIFS(入力用２年!$B:$B,"&gt;="&amp;MIN(AB41:AH41),入力用２年!$B:$B,"&lt;="&amp;MAX(AB41:AH41),入力用２年!$K:$K,"○",入力用２年!$G:$G,"",入力用２年!$H:$H,"休工")</f>
        <v>0</v>
      </c>
      <c r="AK41" s="121" t="str">
        <f t="shared" si="23"/>
        <v/>
      </c>
    </row>
    <row r="42" spans="3:37" s="131" customFormat="1" ht="18.75" customHeight="1" thickBot="1" x14ac:dyDescent="0.45">
      <c r="D42" s="144" t="str">
        <f>IFERROR(IF(MONTH(J41+1)=$D$35,J41+1,""),"")</f>
        <v/>
      </c>
      <c r="E42" s="129" t="str">
        <f t="shared" si="24"/>
        <v/>
      </c>
      <c r="F42" s="129" t="str">
        <f t="shared" si="24"/>
        <v/>
      </c>
      <c r="G42" s="129" t="str">
        <f t="shared" si="24"/>
        <v/>
      </c>
      <c r="H42" s="129" t="str">
        <f t="shared" si="24"/>
        <v/>
      </c>
      <c r="I42" s="129" t="str">
        <f t="shared" si="24"/>
        <v/>
      </c>
      <c r="J42" s="130" t="str">
        <f t="shared" si="24"/>
        <v/>
      </c>
      <c r="K42" s="160">
        <f>COUNTIFS(入力用２年!B:B,"&gt;="&amp;MIN(D42:J42),入力用２年!B:B,"&lt;="&amp;MAX(D42:J42),入力用２年!K:K,"○",入力用２年!G:G,"",入力用２年!D:D,"休日")</f>
        <v>0</v>
      </c>
      <c r="L42" s="123">
        <f>COUNTIFS(入力用２年!$B:$B,"&gt;="&amp;MIN(D42:J42),入力用２年!$B:$B,"&lt;="&amp;MAX(D42:J42),入力用２年!$K:$K,"○",入力用２年!$G:$G,"",入力用２年!$H:$H,"休工")</f>
        <v>0</v>
      </c>
      <c r="M42" s="124" t="str">
        <f t="shared" si="19"/>
        <v/>
      </c>
      <c r="N42" s="154"/>
      <c r="P42" s="144" t="str">
        <f>IFERROR(IF(MONTH(V41+1)=$P$35,V41+1,""),"")</f>
        <v/>
      </c>
      <c r="Q42" s="129" t="str">
        <f t="shared" si="25"/>
        <v/>
      </c>
      <c r="R42" s="129" t="str">
        <f t="shared" si="25"/>
        <v/>
      </c>
      <c r="S42" s="129" t="str">
        <f t="shared" si="25"/>
        <v/>
      </c>
      <c r="T42" s="129" t="str">
        <f t="shared" si="25"/>
        <v/>
      </c>
      <c r="U42" s="129" t="str">
        <f t="shared" si="25"/>
        <v/>
      </c>
      <c r="V42" s="156" t="str">
        <f t="shared" si="25"/>
        <v/>
      </c>
      <c r="W42" s="160">
        <f>COUNTIFS(入力用２年!B:B,"&gt;="&amp;MIN(P42:V42),入力用２年!B:B,"&lt;="&amp;MAX(P42:V42),入力用２年!K:K,"○",入力用２年!G:G,"",入力用２年!D:D,"休日")</f>
        <v>0</v>
      </c>
      <c r="X42" s="123">
        <f>COUNTIFS(入力用２年!$B:$B,"&gt;="&amp;MIN(P42:V42),入力用２年!$B:$B,"&lt;="&amp;MAX(P42:V42),入力用２年!$K:$K,"○",入力用２年!$G:$G,"",入力用２年!$H:$H,"休工")</f>
        <v>0</v>
      </c>
      <c r="Y42" s="124" t="str">
        <f t="shared" si="21"/>
        <v/>
      </c>
      <c r="Z42" s="154"/>
      <c r="AB42" s="144" t="str">
        <f>IFERROR(IF(MONTH(AH41+1)=$AB$35,AH41+1,""),"")</f>
        <v/>
      </c>
      <c r="AC42" s="129" t="str">
        <f t="shared" si="26"/>
        <v/>
      </c>
      <c r="AD42" s="129" t="str">
        <f t="shared" si="26"/>
        <v/>
      </c>
      <c r="AE42" s="129" t="str">
        <f t="shared" si="26"/>
        <v/>
      </c>
      <c r="AF42" s="129" t="str">
        <f t="shared" si="26"/>
        <v/>
      </c>
      <c r="AG42" s="129" t="str">
        <f t="shared" si="26"/>
        <v/>
      </c>
      <c r="AH42" s="156" t="str">
        <f t="shared" si="26"/>
        <v/>
      </c>
      <c r="AI42" s="160">
        <f>COUNTIFS(入力用２年!B:B,"&gt;="&amp;MIN(AB42:AH42),入力用２年!B:B,"&lt;="&amp;MAX(AB42:AH42),入力用２年!K:K,"○",入力用２年!G:G,"",入力用２年!D:D,"休日")</f>
        <v>0</v>
      </c>
      <c r="AJ42" s="123">
        <f>COUNTIFS(入力用２年!$B:$B,"&gt;="&amp;MIN(AB42:AH42),入力用２年!$B:$B,"&lt;="&amp;MAX(AB42:AH42),入力用２年!$K:$K,"○",入力用２年!$G:$G,"",入力用２年!$H:$H,"休工")</f>
        <v>0</v>
      </c>
      <c r="AK42" s="124" t="str">
        <f t="shared" si="23"/>
        <v/>
      </c>
    </row>
    <row r="43" spans="3:37" s="131" customFormat="1" ht="18.75" customHeight="1" x14ac:dyDescent="0.4">
      <c r="D43" s="152"/>
      <c r="E43" s="152"/>
      <c r="F43" s="152"/>
      <c r="G43" s="145"/>
      <c r="H43" s="146"/>
      <c r="I43" s="152"/>
      <c r="J43" s="146"/>
      <c r="K43" s="147">
        <f>SUM(K37:K42)</f>
        <v>0</v>
      </c>
      <c r="L43" s="147"/>
      <c r="M43" s="147"/>
      <c r="N43" s="147"/>
      <c r="O43" s="152"/>
      <c r="P43" s="152"/>
      <c r="Q43" s="152"/>
      <c r="R43" s="152"/>
      <c r="S43" s="145"/>
      <c r="T43" s="146"/>
      <c r="U43" s="152"/>
      <c r="V43" s="146"/>
      <c r="W43" s="147">
        <f>SUM(W37:W42)</f>
        <v>0</v>
      </c>
      <c r="X43" s="147"/>
      <c r="Y43" s="147"/>
      <c r="Z43" s="147"/>
      <c r="AA43" s="152"/>
      <c r="AB43" s="152"/>
      <c r="AC43" s="152"/>
      <c r="AD43" s="152"/>
      <c r="AE43" s="145"/>
      <c r="AF43" s="146"/>
      <c r="AG43" s="152"/>
      <c r="AH43" s="146"/>
      <c r="AI43" s="147">
        <f>SUM(AI37:AI42)</f>
        <v>0</v>
      </c>
    </row>
    <row r="44" spans="3:37" s="131" customFormat="1" ht="18.75" customHeight="1" thickBot="1" x14ac:dyDescent="0.45">
      <c r="C44" s="297" t="s">
        <v>14</v>
      </c>
      <c r="D44" s="297"/>
      <c r="E44" s="131" t="str">
        <f>IF(H44="-","-",IF(OR(H44&gt;=8/28,L44&gt;=K53),"OK","NG"))</f>
        <v>-</v>
      </c>
      <c r="F44" s="296" t="s">
        <v>54</v>
      </c>
      <c r="G44" s="296"/>
      <c r="H44" s="298" t="str">
        <f>IFERROR(ROUNDDOWN(L44/(COUNTIFS(入力用２年!B:B,"&gt;="&amp;MIN(D47:J52),入力用２年!B:B,"&lt;="&amp;MAX(D47:J52),入力用２年!K:K,"○")-COUNTIFS(入力用２年!B:B,"&gt;="&amp;MIN(D47:J52),入力用２年!B:B,"&lt;="&amp;MAX(D47:J52),入力用２年!K:K,"○",入力用２年!G:G,"&lt;&gt;")),3),"-")</f>
        <v>-</v>
      </c>
      <c r="I44" s="298"/>
      <c r="J44" s="298"/>
      <c r="K44" s="148" t="s">
        <v>89</v>
      </c>
      <c r="L44" s="168">
        <f>COUNTIFS(入力用２年!B:B,"&gt;="&amp;MIN(D47:J52),入力用２年!B:B,"&lt;="&amp;MAX(D47:J52),入力用２年!K:K,"○",入力用２年!H:H,"休工",入力用２年!G:G,"")</f>
        <v>0</v>
      </c>
      <c r="M44" s="115"/>
      <c r="N44" s="135"/>
      <c r="O44" s="297" t="s">
        <v>14</v>
      </c>
      <c r="P44" s="297"/>
      <c r="Q44" s="131" t="str">
        <f>IF(T44="-","-",IF(OR(T44&gt;=8/28,X44&gt;=W53),"OK","NG"))</f>
        <v>-</v>
      </c>
      <c r="R44" s="296" t="s">
        <v>54</v>
      </c>
      <c r="S44" s="296"/>
      <c r="T44" s="298" t="str">
        <f>IFERROR(ROUNDDOWN(X44/(COUNTIFS(入力用２年!B:B,"&gt;="&amp;MIN(P47:V52),入力用２年!B:B,"&lt;="&amp;MAX(P47:V52),入力用２年!K:K,"○")-COUNTIFS(入力用２年!B:B,"&gt;="&amp;MIN(P47:V52),入力用２年!B:B,"&lt;="&amp;MAX(P47:V52),入力用２年!K:K,"○",入力用２年!G:G,"&lt;&gt;")),3),"-")</f>
        <v>-</v>
      </c>
      <c r="U44" s="298"/>
      <c r="V44" s="298"/>
      <c r="W44" s="148" t="s">
        <v>89</v>
      </c>
      <c r="X44" s="168">
        <f>COUNTIFS(入力用２年!B:B,"&gt;="&amp;MIN(P47:V52),入力用２年!B:B,"&lt;="&amp;MAX(P47:V52),入力用２年!K:K,"○",入力用２年!H:H,"休工",入力用２年!G:G,"")</f>
        <v>0</v>
      </c>
      <c r="Y44" s="115"/>
      <c r="Z44" s="135"/>
      <c r="AA44" s="297" t="s">
        <v>14</v>
      </c>
      <c r="AB44" s="297"/>
      <c r="AC44" s="131" t="str">
        <f>IF(AF44="-","-",IF(OR(AF44&gt;=8/28,AJ44&gt;=AI53),"OK","NG"))</f>
        <v>-</v>
      </c>
      <c r="AD44" s="296" t="s">
        <v>54</v>
      </c>
      <c r="AE44" s="296"/>
      <c r="AF44" s="298" t="str">
        <f>IFERROR(ROUNDDOWN(AJ44/(COUNTIFS(入力用２年!B:B,"&gt;="&amp;MIN(AB47:AH52),入力用２年!B:B,"&lt;="&amp;MAX(AB47:AH52),入力用２年!K:K,"○")-COUNTIFS(入力用２年!B:B,"&gt;="&amp;MIN(AB47:AH52),入力用２年!B:B,"&lt;="&amp;MAX(AB47:AH52),入力用２年!K:K,"○",入力用２年!G:G,"&lt;&gt;")),3),"-")</f>
        <v>-</v>
      </c>
      <c r="AG44" s="298"/>
      <c r="AH44" s="298"/>
      <c r="AI44" s="148" t="s">
        <v>89</v>
      </c>
      <c r="AJ44" s="168">
        <f>COUNTIFS(入力用２年!B:B,"&gt;="&amp;MIN(AB47:AH52),入力用２年!B:B,"&lt;="&amp;MAX(AB47:AH52),入力用２年!K:K,"○",入力用２年!H:H,"休工",入力用２年!G:G,"")</f>
        <v>0</v>
      </c>
      <c r="AK44" s="115"/>
    </row>
    <row r="45" spans="3:37" s="131" customFormat="1" ht="18.75" customHeight="1" x14ac:dyDescent="0.4">
      <c r="D45" s="132">
        <v>1</v>
      </c>
      <c r="E45" s="133" t="s">
        <v>4</v>
      </c>
      <c r="F45" s="133"/>
      <c r="G45" s="133"/>
      <c r="H45" s="133"/>
      <c r="I45" s="133"/>
      <c r="J45" s="157"/>
      <c r="K45" s="290" t="s">
        <v>60</v>
      </c>
      <c r="L45" s="291"/>
      <c r="M45" s="292"/>
      <c r="N45" s="147"/>
      <c r="P45" s="132">
        <v>2</v>
      </c>
      <c r="Q45" s="133" t="s">
        <v>4</v>
      </c>
      <c r="R45" s="133"/>
      <c r="S45" s="133"/>
      <c r="T45" s="133"/>
      <c r="U45" s="133"/>
      <c r="V45" s="157"/>
      <c r="W45" s="290" t="s">
        <v>60</v>
      </c>
      <c r="X45" s="291"/>
      <c r="Y45" s="292"/>
      <c r="Z45" s="147"/>
      <c r="AB45" s="132">
        <v>3</v>
      </c>
      <c r="AC45" s="133" t="s">
        <v>4</v>
      </c>
      <c r="AD45" s="133"/>
      <c r="AE45" s="133"/>
      <c r="AF45" s="133"/>
      <c r="AG45" s="133"/>
      <c r="AH45" s="157"/>
      <c r="AI45" s="290" t="s">
        <v>60</v>
      </c>
      <c r="AJ45" s="291"/>
      <c r="AK45" s="292"/>
    </row>
    <row r="46" spans="3:37" s="131" customFormat="1" ht="27" customHeight="1" x14ac:dyDescent="0.4">
      <c r="D46" s="136" t="s">
        <v>5</v>
      </c>
      <c r="E46" s="137" t="s">
        <v>3</v>
      </c>
      <c r="F46" s="137" t="s">
        <v>6</v>
      </c>
      <c r="G46" s="137" t="s">
        <v>7</v>
      </c>
      <c r="H46" s="137" t="s">
        <v>8</v>
      </c>
      <c r="I46" s="137" t="s">
        <v>9</v>
      </c>
      <c r="J46" s="158" t="s">
        <v>10</v>
      </c>
      <c r="K46" s="139" t="s">
        <v>50</v>
      </c>
      <c r="L46" s="140" t="s">
        <v>89</v>
      </c>
      <c r="M46" s="141" t="s">
        <v>51</v>
      </c>
      <c r="N46" s="151"/>
      <c r="P46" s="136" t="s">
        <v>5</v>
      </c>
      <c r="Q46" s="137" t="s">
        <v>3</v>
      </c>
      <c r="R46" s="137" t="s">
        <v>6</v>
      </c>
      <c r="S46" s="137" t="s">
        <v>7</v>
      </c>
      <c r="T46" s="137" t="s">
        <v>8</v>
      </c>
      <c r="U46" s="137" t="s">
        <v>9</v>
      </c>
      <c r="V46" s="158" t="s">
        <v>10</v>
      </c>
      <c r="W46" s="139" t="s">
        <v>50</v>
      </c>
      <c r="X46" s="140" t="s">
        <v>89</v>
      </c>
      <c r="Y46" s="141" t="s">
        <v>51</v>
      </c>
      <c r="Z46" s="151"/>
      <c r="AB46" s="136" t="s">
        <v>5</v>
      </c>
      <c r="AC46" s="137" t="s">
        <v>3</v>
      </c>
      <c r="AD46" s="137" t="s">
        <v>6</v>
      </c>
      <c r="AE46" s="137" t="s">
        <v>7</v>
      </c>
      <c r="AF46" s="137" t="s">
        <v>8</v>
      </c>
      <c r="AG46" s="137" t="s">
        <v>9</v>
      </c>
      <c r="AH46" s="158" t="s">
        <v>10</v>
      </c>
      <c r="AI46" s="139" t="s">
        <v>50</v>
      </c>
      <c r="AJ46" s="140" t="s">
        <v>89</v>
      </c>
      <c r="AK46" s="141" t="s">
        <v>51</v>
      </c>
    </row>
    <row r="47" spans="3:37" s="131" customFormat="1" ht="18.75" customHeight="1" x14ac:dyDescent="0.4">
      <c r="D47" s="142" t="str">
        <f>IF(B47&lt;&gt;"",B47+1,IF(TEXT(EDATE(MIN($AB$37:$AH$37),1),"aaa")=D46,EDATE(MIN($AB$37:$AH$37),1),""))</f>
        <v/>
      </c>
      <c r="E47" s="127" t="str">
        <f t="shared" ref="E47:J47" si="27">IF(D47&lt;&gt;"",D47+1,IF(TEXT(EDATE(MIN($AB$37:$AH$37),1),"aaa")=E46,EDATE(MIN($AB$37:$AH$37),1),""))</f>
        <v/>
      </c>
      <c r="F47" s="127" t="str">
        <f t="shared" si="27"/>
        <v/>
      </c>
      <c r="G47" s="127" t="str">
        <f t="shared" si="27"/>
        <v/>
      </c>
      <c r="H47" s="127" t="str">
        <f t="shared" si="27"/>
        <v/>
      </c>
      <c r="I47" s="127">
        <f t="shared" si="27"/>
        <v>46388</v>
      </c>
      <c r="J47" s="128">
        <f t="shared" si="27"/>
        <v>46389</v>
      </c>
      <c r="K47" s="159">
        <f>COUNTIFS(入力用２年!B:B,"&gt;="&amp;MIN(D47:J47),入力用２年!B:B,"&lt;="&amp;MAX(D47:J47),入力用２年!K:K,"○",入力用２年!G:G,"",入力用２年!D:D,"休日")</f>
        <v>0</v>
      </c>
      <c r="L47" s="112">
        <f>COUNTIFS(入力用２年!$B:$B,"&gt;="&amp;MIN(D47:J47),入力用２年!$B:$B,"&lt;="&amp;MAX(D47:J47),入力用２年!$K:$K,"○",入力用２年!$G:$G,"",入力用２年!$H:$H,"休工")</f>
        <v>0</v>
      </c>
      <c r="M47" s="121" t="str">
        <f t="shared" ref="M47:M52" si="28">IF(K47=0,"",IF(K47=0,"-",IF(L47&gt;=K47,"〇",IF(L47&lt;=K47,"×"))))</f>
        <v/>
      </c>
      <c r="N47" s="154"/>
      <c r="P47" s="142" t="str">
        <f t="shared" ref="P47:V47" si="29">IF(O47&lt;&gt;"",O47+1,IF(TEXT(EDATE(MIN($D$47:$J$47),1),"aaa")=P46,EDATE(MIN($D$47:$J$47),1),""))</f>
        <v/>
      </c>
      <c r="Q47" s="127">
        <f t="shared" si="29"/>
        <v>46419</v>
      </c>
      <c r="R47" s="127">
        <f t="shared" si="29"/>
        <v>46420</v>
      </c>
      <c r="S47" s="127">
        <f t="shared" si="29"/>
        <v>46421</v>
      </c>
      <c r="T47" s="127">
        <f t="shared" si="29"/>
        <v>46422</v>
      </c>
      <c r="U47" s="127">
        <f t="shared" si="29"/>
        <v>46423</v>
      </c>
      <c r="V47" s="128">
        <f t="shared" si="29"/>
        <v>46424</v>
      </c>
      <c r="W47" s="159">
        <f>COUNTIFS(入力用２年!B:B,"&gt;="&amp;MIN(P47:V47),入力用２年!B:B,"&lt;="&amp;MAX(P47:V47),入力用２年!K:K,"○",入力用２年!G:G,"",入力用２年!D:D,"休日")</f>
        <v>0</v>
      </c>
      <c r="X47" s="112">
        <f>COUNTIFS(入力用２年!$B:$B,"&gt;="&amp;MIN(P47:V47),入力用２年!$B:$B,"&lt;="&amp;MAX(P47:V47),入力用２年!$K:$K,"○",入力用２年!$G:$G,"",入力用２年!$H:$H,"休工")</f>
        <v>0</v>
      </c>
      <c r="Y47" s="121" t="str">
        <f t="shared" ref="Y47:Y52" si="30">IF(W47=0,"",IF(W47=0,"-",IF(X47&gt;=W47,"〇",IF(X47&lt;=W47,"×"))))</f>
        <v/>
      </c>
      <c r="Z47" s="154"/>
      <c r="AB47" s="142" t="str">
        <f t="shared" ref="AB47:AH47" si="31">IF(AA47&lt;&gt;"",AA47+1,IF(TEXT(EDATE(MIN($P$47:$V$47),1),"aaa")=AB46,EDATE(MIN($P$47:$V$47),1),""))</f>
        <v/>
      </c>
      <c r="AC47" s="127">
        <f t="shared" si="31"/>
        <v>46447</v>
      </c>
      <c r="AD47" s="127">
        <f t="shared" si="31"/>
        <v>46448</v>
      </c>
      <c r="AE47" s="127">
        <f t="shared" si="31"/>
        <v>46449</v>
      </c>
      <c r="AF47" s="127">
        <f t="shared" si="31"/>
        <v>46450</v>
      </c>
      <c r="AG47" s="127">
        <f t="shared" si="31"/>
        <v>46451</v>
      </c>
      <c r="AH47" s="128">
        <f t="shared" si="31"/>
        <v>46452</v>
      </c>
      <c r="AI47" s="159">
        <f>COUNTIFS(入力用２年!B:B,"&gt;="&amp;MIN(AB47:AH47),入力用２年!B:B,"&lt;="&amp;MAX(AB47:AH47),入力用２年!K:K,"○",入力用２年!G:G,"",入力用２年!D:D,"休日")</f>
        <v>0</v>
      </c>
      <c r="AJ47" s="112">
        <f>COUNTIFS(入力用２年!$B:$B,"&gt;="&amp;MIN(AB47:AH47),入力用２年!$B:$B,"&lt;="&amp;MAX(AB47:AH47),入力用２年!$K:$K,"○",入力用２年!$G:$G,"",入力用２年!$H:$H,"休工")</f>
        <v>0</v>
      </c>
      <c r="AK47" s="121" t="str">
        <f t="shared" ref="AK47:AK52" si="32">IF(AI47=0,"",IF(AI47=0,"-",IF(AJ47&gt;=AI47,"〇",IF(AJ47&lt;=AI47,"×"))))</f>
        <v/>
      </c>
    </row>
    <row r="48" spans="3:37" s="131" customFormat="1" ht="18.75" customHeight="1" x14ac:dyDescent="0.4">
      <c r="D48" s="142">
        <f>IFERROR(IF(MONTH(J47+1)=$D$45,J47+1,""),"")</f>
        <v>46390</v>
      </c>
      <c r="E48" s="127">
        <f t="shared" ref="E48:J52" si="33">IFERROR(IF(MONTH(D48+1)=$D$45,D48+1,""),"")</f>
        <v>46391</v>
      </c>
      <c r="F48" s="127">
        <f t="shared" si="33"/>
        <v>46392</v>
      </c>
      <c r="G48" s="127">
        <f t="shared" si="33"/>
        <v>46393</v>
      </c>
      <c r="H48" s="127">
        <f t="shared" si="33"/>
        <v>46394</v>
      </c>
      <c r="I48" s="127">
        <f t="shared" si="33"/>
        <v>46395</v>
      </c>
      <c r="J48" s="128">
        <f t="shared" si="33"/>
        <v>46396</v>
      </c>
      <c r="K48" s="159">
        <f>COUNTIFS(入力用２年!B:B,"&gt;="&amp;MIN(D48:J48),入力用２年!B:B,"&lt;="&amp;MAX(D48:J48),入力用２年!K:K,"○",入力用２年!G:G,"",入力用２年!D:D,"休日")</f>
        <v>0</v>
      </c>
      <c r="L48" s="112">
        <f>COUNTIFS(入力用２年!$B:$B,"&gt;="&amp;MIN(D48:J48),入力用２年!$B:$B,"&lt;="&amp;MAX(D48:J48),入力用２年!$K:$K,"○",入力用２年!$G:$G,"",入力用２年!$H:$H,"休工")</f>
        <v>0</v>
      </c>
      <c r="M48" s="121" t="str">
        <f t="shared" si="28"/>
        <v/>
      </c>
      <c r="N48" s="154"/>
      <c r="P48" s="142">
        <f>IFERROR(IF(MONTH(V47+1)=$P$45,V47+1,""),"")</f>
        <v>46425</v>
      </c>
      <c r="Q48" s="127">
        <f t="shared" ref="Q48:V52" si="34">IFERROR(IF(MONTH(P48+1)=$P$45,P48+1,""),"")</f>
        <v>46426</v>
      </c>
      <c r="R48" s="127">
        <f t="shared" si="34"/>
        <v>46427</v>
      </c>
      <c r="S48" s="127">
        <f t="shared" si="34"/>
        <v>46428</v>
      </c>
      <c r="T48" s="127">
        <f t="shared" si="34"/>
        <v>46429</v>
      </c>
      <c r="U48" s="127">
        <f t="shared" si="34"/>
        <v>46430</v>
      </c>
      <c r="V48" s="128">
        <f t="shared" si="34"/>
        <v>46431</v>
      </c>
      <c r="W48" s="159">
        <f>COUNTIFS(入力用２年!B:B,"&gt;="&amp;MIN(P48:V48),入力用２年!B:B,"&lt;="&amp;MAX(P48:V48),入力用２年!K:K,"○",入力用２年!G:G,"",入力用２年!D:D,"休日")</f>
        <v>0</v>
      </c>
      <c r="X48" s="112">
        <f>COUNTIFS(入力用２年!$B:$B,"&gt;="&amp;MIN(P48:V48),入力用２年!$B:$B,"&lt;="&amp;MAX(P48:V48),入力用２年!$K:$K,"○",入力用２年!$G:$G,"",入力用２年!$H:$H,"休工")</f>
        <v>0</v>
      </c>
      <c r="Y48" s="121" t="str">
        <f t="shared" si="30"/>
        <v/>
      </c>
      <c r="Z48" s="154"/>
      <c r="AB48" s="142">
        <f>IFERROR(IF(MONTH(AH47+1)=$AB$45,AH47+1,""),"")</f>
        <v>46453</v>
      </c>
      <c r="AC48" s="127">
        <f t="shared" ref="AC48:AH52" si="35">IFERROR(IF(MONTH(AB48+1)=$AB$45,AB48+1,""),"")</f>
        <v>46454</v>
      </c>
      <c r="AD48" s="127">
        <f t="shared" si="35"/>
        <v>46455</v>
      </c>
      <c r="AE48" s="127">
        <f t="shared" si="35"/>
        <v>46456</v>
      </c>
      <c r="AF48" s="127">
        <f t="shared" si="35"/>
        <v>46457</v>
      </c>
      <c r="AG48" s="127">
        <f t="shared" si="35"/>
        <v>46458</v>
      </c>
      <c r="AH48" s="128">
        <f t="shared" si="35"/>
        <v>46459</v>
      </c>
      <c r="AI48" s="159">
        <f>COUNTIFS(入力用２年!B:B,"&gt;="&amp;MIN(AB48:AH48),入力用２年!B:B,"&lt;="&amp;MAX(AB48:AH48),入力用２年!K:K,"○",入力用２年!G:G,"",入力用２年!D:D,"休日")</f>
        <v>0</v>
      </c>
      <c r="AJ48" s="112">
        <f>COUNTIFS(入力用２年!$B:$B,"&gt;="&amp;MIN(AB48:AH48),入力用２年!$B:$B,"&lt;="&amp;MAX(AB48:AH48),入力用２年!$K:$K,"○",入力用２年!$G:$G,"",入力用２年!$H:$H,"休工")</f>
        <v>0</v>
      </c>
      <c r="AK48" s="121" t="str">
        <f t="shared" si="32"/>
        <v/>
      </c>
    </row>
    <row r="49" spans="2:38" s="131" customFormat="1" ht="18.75" customHeight="1" x14ac:dyDescent="0.4">
      <c r="D49" s="142">
        <f>IFERROR(IF(MONTH(J48+1)=$D$45,J48+1,""),"")</f>
        <v>46397</v>
      </c>
      <c r="E49" s="127">
        <f t="shared" si="33"/>
        <v>46398</v>
      </c>
      <c r="F49" s="127">
        <f t="shared" si="33"/>
        <v>46399</v>
      </c>
      <c r="G49" s="127">
        <f t="shared" si="33"/>
        <v>46400</v>
      </c>
      <c r="H49" s="127">
        <f t="shared" si="33"/>
        <v>46401</v>
      </c>
      <c r="I49" s="127">
        <f t="shared" si="33"/>
        <v>46402</v>
      </c>
      <c r="J49" s="128">
        <f t="shared" si="33"/>
        <v>46403</v>
      </c>
      <c r="K49" s="159">
        <f>COUNTIFS(入力用２年!B:B,"&gt;="&amp;MIN(D49:J49),入力用２年!B:B,"&lt;="&amp;MAX(D49:J49),入力用２年!K:K,"○",入力用２年!G:G,"",入力用２年!D:D,"休日")</f>
        <v>0</v>
      </c>
      <c r="L49" s="112">
        <f>COUNTIFS(入力用２年!$B:$B,"&gt;="&amp;MIN(D49:J49),入力用２年!$B:$B,"&lt;="&amp;MAX(D49:J49),入力用２年!$K:$K,"○",入力用２年!$G:$G,"",入力用２年!$H:$H,"休工")</f>
        <v>0</v>
      </c>
      <c r="M49" s="121" t="str">
        <f t="shared" si="28"/>
        <v/>
      </c>
      <c r="N49" s="154"/>
      <c r="P49" s="142">
        <f>IFERROR(IF(MONTH(V48+1)=$P$45,V48+1,""),"")</f>
        <v>46432</v>
      </c>
      <c r="Q49" s="127">
        <f t="shared" si="34"/>
        <v>46433</v>
      </c>
      <c r="R49" s="127">
        <f t="shared" si="34"/>
        <v>46434</v>
      </c>
      <c r="S49" s="127">
        <f t="shared" si="34"/>
        <v>46435</v>
      </c>
      <c r="T49" s="127">
        <f t="shared" si="34"/>
        <v>46436</v>
      </c>
      <c r="U49" s="127">
        <f t="shared" si="34"/>
        <v>46437</v>
      </c>
      <c r="V49" s="128">
        <f t="shared" si="34"/>
        <v>46438</v>
      </c>
      <c r="W49" s="159">
        <f>COUNTIFS(入力用２年!B:B,"&gt;="&amp;MIN(P49:V49),入力用２年!B:B,"&lt;="&amp;MAX(P49:V49),入力用２年!K:K,"○",入力用２年!G:G,"",入力用２年!D:D,"休日")</f>
        <v>0</v>
      </c>
      <c r="X49" s="112">
        <f>COUNTIFS(入力用２年!$B:$B,"&gt;="&amp;MIN(P49:V49),入力用２年!$B:$B,"&lt;="&amp;MAX(P49:V49),入力用２年!$K:$K,"○",入力用２年!$G:$G,"",入力用２年!$H:$H,"休工")</f>
        <v>0</v>
      </c>
      <c r="Y49" s="121" t="str">
        <f t="shared" si="30"/>
        <v/>
      </c>
      <c r="Z49" s="154"/>
      <c r="AB49" s="142">
        <f>IFERROR(IF(MONTH(AH48+1)=$AB$45,AH48+1,""),"")</f>
        <v>46460</v>
      </c>
      <c r="AC49" s="127">
        <f t="shared" si="35"/>
        <v>46461</v>
      </c>
      <c r="AD49" s="127">
        <f t="shared" si="35"/>
        <v>46462</v>
      </c>
      <c r="AE49" s="127">
        <f t="shared" si="35"/>
        <v>46463</v>
      </c>
      <c r="AF49" s="127">
        <f t="shared" si="35"/>
        <v>46464</v>
      </c>
      <c r="AG49" s="127">
        <f t="shared" si="35"/>
        <v>46465</v>
      </c>
      <c r="AH49" s="128">
        <f t="shared" si="35"/>
        <v>46466</v>
      </c>
      <c r="AI49" s="159">
        <f>COUNTIFS(入力用２年!B:B,"&gt;="&amp;MIN(AB49:AH49),入力用２年!B:B,"&lt;="&amp;MAX(AB49:AH49),入力用２年!K:K,"○",入力用２年!G:G,"",入力用２年!D:D,"休日")</f>
        <v>0</v>
      </c>
      <c r="AJ49" s="112">
        <f>COUNTIFS(入力用２年!$B:$B,"&gt;="&amp;MIN(AB49:AH49),入力用２年!$B:$B,"&lt;="&amp;MAX(AB49:AH49),入力用２年!$K:$K,"○",入力用２年!$G:$G,"",入力用２年!$H:$H,"休工")</f>
        <v>0</v>
      </c>
      <c r="AK49" s="121" t="str">
        <f t="shared" si="32"/>
        <v/>
      </c>
    </row>
    <row r="50" spans="2:38" s="131" customFormat="1" ht="18.75" customHeight="1" x14ac:dyDescent="0.4">
      <c r="D50" s="142">
        <f>IFERROR(IF(MONTH(J49+1)=$D$45,J49+1,""),"")</f>
        <v>46404</v>
      </c>
      <c r="E50" s="127">
        <f t="shared" si="33"/>
        <v>46405</v>
      </c>
      <c r="F50" s="127">
        <f t="shared" si="33"/>
        <v>46406</v>
      </c>
      <c r="G50" s="127">
        <f t="shared" si="33"/>
        <v>46407</v>
      </c>
      <c r="H50" s="127">
        <f t="shared" si="33"/>
        <v>46408</v>
      </c>
      <c r="I50" s="127">
        <f t="shared" si="33"/>
        <v>46409</v>
      </c>
      <c r="J50" s="128">
        <f t="shared" si="33"/>
        <v>46410</v>
      </c>
      <c r="K50" s="159">
        <f>COUNTIFS(入力用２年!B:B,"&gt;="&amp;MIN(D50:J50),入力用２年!B:B,"&lt;="&amp;MAX(D50:J50),入力用２年!K:K,"○",入力用２年!G:G,"",入力用２年!D:D,"休日")</f>
        <v>0</v>
      </c>
      <c r="L50" s="112">
        <f>COUNTIFS(入力用２年!$B:$B,"&gt;="&amp;MIN(D50:J50),入力用２年!$B:$B,"&lt;="&amp;MAX(D50:J50),入力用２年!$K:$K,"○",入力用２年!$G:$G,"",入力用２年!$H:$H,"休工")</f>
        <v>0</v>
      </c>
      <c r="M50" s="121" t="str">
        <f t="shared" si="28"/>
        <v/>
      </c>
      <c r="N50" s="154"/>
      <c r="P50" s="142">
        <f>IFERROR(IF(MONTH(V49+1)=$P$45,V49+1,""),"")</f>
        <v>46439</v>
      </c>
      <c r="Q50" s="127">
        <f t="shared" si="34"/>
        <v>46440</v>
      </c>
      <c r="R50" s="127">
        <f t="shared" si="34"/>
        <v>46441</v>
      </c>
      <c r="S50" s="127">
        <f t="shared" si="34"/>
        <v>46442</v>
      </c>
      <c r="T50" s="127">
        <f t="shared" si="34"/>
        <v>46443</v>
      </c>
      <c r="U50" s="127">
        <f t="shared" si="34"/>
        <v>46444</v>
      </c>
      <c r="V50" s="128">
        <f t="shared" si="34"/>
        <v>46445</v>
      </c>
      <c r="W50" s="159">
        <f>COUNTIFS(入力用２年!B:B,"&gt;="&amp;MIN(P50:V50),入力用２年!B:B,"&lt;="&amp;MAX(P50:V50),入力用２年!K:K,"○",入力用２年!G:G,"",入力用２年!D:D,"休日")</f>
        <v>0</v>
      </c>
      <c r="X50" s="112">
        <f>COUNTIFS(入力用２年!$B:$B,"&gt;="&amp;MIN(P50:V50),入力用２年!$B:$B,"&lt;="&amp;MAX(P50:V50),入力用２年!$K:$K,"○",入力用２年!$G:$G,"",入力用２年!$H:$H,"休工")</f>
        <v>0</v>
      </c>
      <c r="Y50" s="121" t="str">
        <f t="shared" si="30"/>
        <v/>
      </c>
      <c r="Z50" s="154"/>
      <c r="AB50" s="142">
        <f>IFERROR(IF(MONTH(AH49+1)=$AB$45,AH49+1,""),"")</f>
        <v>46467</v>
      </c>
      <c r="AC50" s="127">
        <f t="shared" si="35"/>
        <v>46468</v>
      </c>
      <c r="AD50" s="127">
        <f t="shared" si="35"/>
        <v>46469</v>
      </c>
      <c r="AE50" s="127">
        <f t="shared" si="35"/>
        <v>46470</v>
      </c>
      <c r="AF50" s="127">
        <f t="shared" si="35"/>
        <v>46471</v>
      </c>
      <c r="AG50" s="127">
        <f t="shared" si="35"/>
        <v>46472</v>
      </c>
      <c r="AH50" s="128">
        <f t="shared" si="35"/>
        <v>46473</v>
      </c>
      <c r="AI50" s="159">
        <f>COUNTIFS(入力用２年!B:B,"&gt;="&amp;MIN(AB50:AH50),入力用２年!B:B,"&lt;="&amp;MAX(AB50:AH50),入力用２年!K:K,"○",入力用２年!G:G,"",入力用２年!D:D,"休日")</f>
        <v>0</v>
      </c>
      <c r="AJ50" s="112">
        <f>COUNTIFS(入力用２年!$B:$B,"&gt;="&amp;MIN(AB50:AH50),入力用２年!$B:$B,"&lt;="&amp;MAX(AB50:AH50),入力用２年!$K:$K,"○",入力用２年!$G:$G,"",入力用２年!$H:$H,"休工")</f>
        <v>0</v>
      </c>
      <c r="AK50" s="121" t="str">
        <f t="shared" si="32"/>
        <v/>
      </c>
    </row>
    <row r="51" spans="2:38" s="131" customFormat="1" ht="18.75" customHeight="1" x14ac:dyDescent="0.4">
      <c r="D51" s="142">
        <f>IFERROR(IF(MONTH(J50+1)=$D$45,J50+1,""),"")</f>
        <v>46411</v>
      </c>
      <c r="E51" s="127">
        <f t="shared" si="33"/>
        <v>46412</v>
      </c>
      <c r="F51" s="127">
        <f t="shared" si="33"/>
        <v>46413</v>
      </c>
      <c r="G51" s="127">
        <f t="shared" si="33"/>
        <v>46414</v>
      </c>
      <c r="H51" s="127">
        <f t="shared" si="33"/>
        <v>46415</v>
      </c>
      <c r="I51" s="127">
        <f t="shared" si="33"/>
        <v>46416</v>
      </c>
      <c r="J51" s="128">
        <f t="shared" si="33"/>
        <v>46417</v>
      </c>
      <c r="K51" s="159">
        <f>COUNTIFS(入力用２年!B:B,"&gt;="&amp;MIN(D51:J51),入力用２年!B:B,"&lt;="&amp;MAX(D51:J51),入力用２年!K:K,"○",入力用２年!G:G,"",入力用２年!D:D,"休日")</f>
        <v>0</v>
      </c>
      <c r="L51" s="112">
        <f>COUNTIFS(入力用２年!$B:$B,"&gt;="&amp;MIN(D51:J51),入力用２年!$B:$B,"&lt;="&amp;MAX(D51:J51),入力用２年!$K:$K,"○",入力用２年!$G:$G,"",入力用２年!$H:$H,"休工")</f>
        <v>0</v>
      </c>
      <c r="M51" s="121" t="str">
        <f t="shared" si="28"/>
        <v/>
      </c>
      <c r="N51" s="154"/>
      <c r="P51" s="142">
        <f>IFERROR(IF(MONTH(V50+1)=$P$45,V50+1,""),"")</f>
        <v>46446</v>
      </c>
      <c r="Q51" s="127" t="str">
        <f t="shared" si="34"/>
        <v/>
      </c>
      <c r="R51" s="127" t="str">
        <f t="shared" si="34"/>
        <v/>
      </c>
      <c r="S51" s="127" t="str">
        <f t="shared" si="34"/>
        <v/>
      </c>
      <c r="T51" s="127" t="str">
        <f t="shared" si="34"/>
        <v/>
      </c>
      <c r="U51" s="127" t="str">
        <f t="shared" si="34"/>
        <v/>
      </c>
      <c r="V51" s="128" t="str">
        <f t="shared" si="34"/>
        <v/>
      </c>
      <c r="W51" s="159">
        <f>COUNTIFS(入力用２年!B:B,"&gt;="&amp;MIN(P51:V51),入力用２年!B:B,"&lt;="&amp;MAX(P51:V51),入力用２年!K:K,"○",入力用２年!G:G,"",入力用２年!D:D,"休日")</f>
        <v>0</v>
      </c>
      <c r="X51" s="112">
        <f>COUNTIFS(入力用２年!$B:$B,"&gt;="&amp;MIN(P51:V51),入力用２年!$B:$B,"&lt;="&amp;MAX(P51:V51),入力用２年!$K:$K,"○",入力用２年!$G:$G,"",入力用２年!$H:$H,"休工")</f>
        <v>0</v>
      </c>
      <c r="Y51" s="121" t="str">
        <f t="shared" si="30"/>
        <v/>
      </c>
      <c r="Z51" s="154"/>
      <c r="AB51" s="142">
        <f>IFERROR(IF(MONTH(AH50+1)=$AB$45,AH50+1,""),"")</f>
        <v>46474</v>
      </c>
      <c r="AC51" s="127">
        <f t="shared" si="35"/>
        <v>46475</v>
      </c>
      <c r="AD51" s="127">
        <f t="shared" si="35"/>
        <v>46476</v>
      </c>
      <c r="AE51" s="127">
        <f t="shared" si="35"/>
        <v>46477</v>
      </c>
      <c r="AF51" s="127" t="str">
        <f t="shared" si="35"/>
        <v/>
      </c>
      <c r="AG51" s="127" t="str">
        <f t="shared" si="35"/>
        <v/>
      </c>
      <c r="AH51" s="128" t="str">
        <f t="shared" si="35"/>
        <v/>
      </c>
      <c r="AI51" s="159">
        <f>COUNTIFS(入力用２年!B:B,"&gt;="&amp;MIN(AB51:AH51),入力用２年!B:B,"&lt;="&amp;MAX(AB51:AH51),入力用２年!K:K,"○",入力用２年!G:G,"",入力用２年!D:D,"休日")</f>
        <v>0</v>
      </c>
      <c r="AJ51" s="112">
        <f>COUNTIFS(入力用２年!$B:$B,"&gt;="&amp;MIN(AB51:AH51),入力用２年!$B:$B,"&lt;="&amp;MAX(AB51:AH51),入力用２年!$K:$K,"○",入力用２年!$G:$G,"",入力用２年!$H:$H,"休工")</f>
        <v>0</v>
      </c>
      <c r="AK51" s="121" t="str">
        <f t="shared" si="32"/>
        <v/>
      </c>
    </row>
    <row r="52" spans="2:38" s="131" customFormat="1" ht="18.75" customHeight="1" thickBot="1" x14ac:dyDescent="0.45">
      <c r="D52" s="144">
        <f>IFERROR(IF(MONTH(J51+1)=$D$45,J51+1,""),"")</f>
        <v>46418</v>
      </c>
      <c r="E52" s="129" t="str">
        <f t="shared" si="33"/>
        <v/>
      </c>
      <c r="F52" s="129" t="str">
        <f t="shared" si="33"/>
        <v/>
      </c>
      <c r="G52" s="129" t="str">
        <f t="shared" si="33"/>
        <v/>
      </c>
      <c r="H52" s="129" t="str">
        <f t="shared" si="33"/>
        <v/>
      </c>
      <c r="I52" s="129" t="str">
        <f t="shared" si="33"/>
        <v/>
      </c>
      <c r="J52" s="130" t="str">
        <f t="shared" si="33"/>
        <v/>
      </c>
      <c r="K52" s="160">
        <f>COUNTIFS(入力用２年!B:B,"&gt;="&amp;MIN(D52:J52),入力用２年!B:B,"&lt;="&amp;MAX(D52:J52),入力用２年!K:K,"○",入力用２年!G:G,"",入力用２年!D:D,"休日")</f>
        <v>0</v>
      </c>
      <c r="L52" s="123">
        <f>COUNTIFS(入力用２年!$B:$B,"&gt;="&amp;MIN(D52:J52),入力用２年!$B:$B,"&lt;="&amp;MAX(D52:J52),入力用２年!$K:$K,"○",入力用２年!$G:$G,"",入力用２年!$H:$H,"休工")</f>
        <v>0</v>
      </c>
      <c r="M52" s="124" t="str">
        <f t="shared" si="28"/>
        <v/>
      </c>
      <c r="N52" s="154"/>
      <c r="P52" s="144" t="str">
        <f>IFERROR(IF(MONTH(V51+1)=$P$45,V51+1,""),"")</f>
        <v/>
      </c>
      <c r="Q52" s="129" t="str">
        <f t="shared" si="34"/>
        <v/>
      </c>
      <c r="R52" s="129" t="str">
        <f t="shared" si="34"/>
        <v/>
      </c>
      <c r="S52" s="129" t="str">
        <f t="shared" si="34"/>
        <v/>
      </c>
      <c r="T52" s="129" t="str">
        <f t="shared" si="34"/>
        <v/>
      </c>
      <c r="U52" s="129" t="str">
        <f t="shared" si="34"/>
        <v/>
      </c>
      <c r="V52" s="130" t="str">
        <f t="shared" si="34"/>
        <v/>
      </c>
      <c r="W52" s="160">
        <f>COUNTIFS(入力用２年!B:B,"&gt;="&amp;MIN(P52:V52),入力用２年!B:B,"&lt;="&amp;MAX(P52:V52),入力用２年!K:K,"○",入力用２年!G:G,"",入力用２年!D:D,"休日")</f>
        <v>0</v>
      </c>
      <c r="X52" s="123">
        <f>COUNTIFS(入力用２年!$B:$B,"&gt;="&amp;MIN(P52:V52),入力用２年!$B:$B,"&lt;="&amp;MAX(P52:V52),入力用２年!$K:$K,"○",入力用２年!$G:$G,"",入力用２年!$H:$H,"休工")</f>
        <v>0</v>
      </c>
      <c r="Y52" s="124" t="str">
        <f t="shared" si="30"/>
        <v/>
      </c>
      <c r="Z52" s="154"/>
      <c r="AB52" s="144" t="str">
        <f>IFERROR(IF(MONTH(AH51+1)=$AB$45,AH51+1,""),"")</f>
        <v/>
      </c>
      <c r="AC52" s="129" t="str">
        <f t="shared" si="35"/>
        <v/>
      </c>
      <c r="AD52" s="129" t="str">
        <f t="shared" si="35"/>
        <v/>
      </c>
      <c r="AE52" s="129" t="str">
        <f t="shared" si="35"/>
        <v/>
      </c>
      <c r="AF52" s="129" t="str">
        <f t="shared" si="35"/>
        <v/>
      </c>
      <c r="AG52" s="129" t="str">
        <f t="shared" si="35"/>
        <v/>
      </c>
      <c r="AH52" s="130" t="str">
        <f t="shared" si="35"/>
        <v/>
      </c>
      <c r="AI52" s="160">
        <f>COUNTIFS(入力用２年!B:B,"&gt;="&amp;MIN(AB52:AH52),入力用２年!B:B,"&lt;="&amp;MAX(AB52:AH52),入力用２年!K:K,"○",入力用２年!G:G,"",入力用２年!D:D,"休日")</f>
        <v>0</v>
      </c>
      <c r="AJ52" s="123">
        <f>COUNTIFS(入力用２年!$B:$B,"&gt;="&amp;MIN(AB52:AH52),入力用２年!$B:$B,"&lt;="&amp;MAX(AB52:AH52),入力用２年!$K:$K,"○",入力用２年!$G:$G,"",入力用２年!$H:$H,"休工")</f>
        <v>0</v>
      </c>
      <c r="AK52" s="124" t="str">
        <f t="shared" si="32"/>
        <v/>
      </c>
    </row>
    <row r="53" spans="2:38" s="131" customFormat="1" ht="18.75" customHeight="1" x14ac:dyDescent="0.4">
      <c r="D53" s="152"/>
      <c r="E53" s="152"/>
      <c r="F53" s="152"/>
      <c r="G53" s="145"/>
      <c r="H53" s="146"/>
      <c r="I53" s="152"/>
      <c r="J53" s="146"/>
      <c r="K53" s="147">
        <f>SUM(K47:K52)</f>
        <v>0</v>
      </c>
      <c r="L53" s="147"/>
      <c r="M53" s="147"/>
      <c r="N53" s="147"/>
      <c r="O53" s="152"/>
      <c r="P53" s="152"/>
      <c r="Q53" s="152"/>
      <c r="R53" s="152"/>
      <c r="S53" s="145"/>
      <c r="T53" s="146"/>
      <c r="U53" s="152"/>
      <c r="V53" s="146"/>
      <c r="W53" s="147">
        <f>SUM(W47:W52)</f>
        <v>0</v>
      </c>
      <c r="X53" s="147"/>
      <c r="Y53" s="147"/>
      <c r="Z53" s="147"/>
      <c r="AA53" s="152"/>
      <c r="AB53" s="152"/>
      <c r="AC53" s="152"/>
      <c r="AD53" s="152"/>
      <c r="AE53" s="145"/>
      <c r="AF53" s="146"/>
      <c r="AG53" s="152"/>
      <c r="AH53" s="146"/>
      <c r="AI53" s="147">
        <f>SUM(AI47:AI52)</f>
        <v>0</v>
      </c>
    </row>
    <row r="54" spans="2:38" s="131" customFormat="1" ht="18.75" customHeight="1" x14ac:dyDescent="0.4"/>
    <row r="55" spans="2:38" s="131" customFormat="1" ht="18.75" customHeight="1" x14ac:dyDescent="0.4"/>
    <row r="56" spans="2:38" s="131" customFormat="1" ht="18.75" customHeight="1" x14ac:dyDescent="0.4"/>
    <row r="57" spans="2:38" s="53" customFormat="1" ht="18.75" customHeight="1" x14ac:dyDescent="0.4">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L57" s="131"/>
    </row>
    <row r="58" spans="2:38" s="53" customFormat="1" ht="18.75" customHeight="1" x14ac:dyDescent="0.4">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L58" s="131"/>
    </row>
  </sheetData>
  <sheetProtection formatCells="0" formatColumns="0" formatRows="0" sort="0" autoFilter="0"/>
  <mergeCells count="68">
    <mergeCell ref="AI3:AK3"/>
    <mergeCell ref="AI4:AK4"/>
    <mergeCell ref="AI5:AK5"/>
    <mergeCell ref="AI6:AK6"/>
    <mergeCell ref="E5:H5"/>
    <mergeCell ref="J5:Q5"/>
    <mergeCell ref="AF3:AH3"/>
    <mergeCell ref="AQ7:AS7"/>
    <mergeCell ref="C9:F9"/>
    <mergeCell ref="C10:F10"/>
    <mergeCell ref="C11:F11"/>
    <mergeCell ref="C8:G8"/>
    <mergeCell ref="I9:K9"/>
    <mergeCell ref="I10:K10"/>
    <mergeCell ref="Z11:AB11"/>
    <mergeCell ref="B6:C6"/>
    <mergeCell ref="AI7:AK7"/>
    <mergeCell ref="AI8:AK8"/>
    <mergeCell ref="AI15:AK15"/>
    <mergeCell ref="C14:D14"/>
    <mergeCell ref="H14:J14"/>
    <mergeCell ref="AF14:AH14"/>
    <mergeCell ref="Z8:AD8"/>
    <mergeCell ref="Z10:AD10"/>
    <mergeCell ref="K25:M25"/>
    <mergeCell ref="W25:Y25"/>
    <mergeCell ref="AI25:AK25"/>
    <mergeCell ref="O24:P24"/>
    <mergeCell ref="T24:V24"/>
    <mergeCell ref="AF24:AH24"/>
    <mergeCell ref="K45:M45"/>
    <mergeCell ref="W45:Y45"/>
    <mergeCell ref="AI45:AK45"/>
    <mergeCell ref="AA44:AB44"/>
    <mergeCell ref="O44:P44"/>
    <mergeCell ref="R44:S44"/>
    <mergeCell ref="AD44:AE44"/>
    <mergeCell ref="T44:V44"/>
    <mergeCell ref="AF44:AH44"/>
    <mergeCell ref="AI35:AK35"/>
    <mergeCell ref="W35:Y35"/>
    <mergeCell ref="R34:S34"/>
    <mergeCell ref="AD34:AE34"/>
    <mergeCell ref="T34:V34"/>
    <mergeCell ref="AF34:AH34"/>
    <mergeCell ref="C24:D24"/>
    <mergeCell ref="C34:D34"/>
    <mergeCell ref="C44:D44"/>
    <mergeCell ref="F14:G14"/>
    <mergeCell ref="F24:G24"/>
    <mergeCell ref="F34:G34"/>
    <mergeCell ref="F44:G44"/>
    <mergeCell ref="H24:J24"/>
    <mergeCell ref="H34:J34"/>
    <mergeCell ref="H44:J44"/>
    <mergeCell ref="R14:S14"/>
    <mergeCell ref="AD14:AE14"/>
    <mergeCell ref="AD24:AE24"/>
    <mergeCell ref="R24:S24"/>
    <mergeCell ref="O14:P14"/>
    <mergeCell ref="AA14:AB14"/>
    <mergeCell ref="AA24:AB24"/>
    <mergeCell ref="K15:M15"/>
    <mergeCell ref="W15:Y15"/>
    <mergeCell ref="T14:V14"/>
    <mergeCell ref="O34:P34"/>
    <mergeCell ref="AA34:AB34"/>
    <mergeCell ref="K35:M35"/>
  </mergeCells>
  <phoneticPr fontId="1"/>
  <conditionalFormatting sqref="D17:J17 N17:N22 D19:J22 F18:J18">
    <cfRule type="expression" dxfId="286" priority="784">
      <formula>MONTH(D17)&lt;&gt;$D$15</formula>
    </cfRule>
  </conditionalFormatting>
  <conditionalFormatting sqref="D27:J32 N27:N32">
    <cfRule type="expression" dxfId="285" priority="797">
      <formula>MONTH(D27)&lt;&gt;$D$25</formula>
    </cfRule>
  </conditionalFormatting>
  <conditionalFormatting sqref="D37:J42 N37:N42">
    <cfRule type="expression" dxfId="284" priority="794">
      <formula>MONTH(D37)&lt;&gt;$D$35</formula>
    </cfRule>
  </conditionalFormatting>
  <conditionalFormatting sqref="D47:J52 N47:N52">
    <cfRule type="expression" dxfId="283" priority="791">
      <formula>MONTH(D47)&lt;&gt;$D$45</formula>
    </cfRule>
  </conditionalFormatting>
  <conditionalFormatting sqref="P17:V22 Z17:Z22">
    <cfRule type="expression" dxfId="282" priority="799">
      <formula>MONTH(P17)&lt;&gt;$P$15</formula>
    </cfRule>
  </conditionalFormatting>
  <conditionalFormatting sqref="P27:V32 Z27:Z32">
    <cfRule type="expression" dxfId="281" priority="796">
      <formula>MONTH(P27)&lt;&gt;$P$25</formula>
    </cfRule>
  </conditionalFormatting>
  <conditionalFormatting sqref="P37:V42 Z37:Z42">
    <cfRule type="expression" dxfId="280" priority="793">
      <formula>MONTH(P37)&lt;&gt;$P$35</formula>
    </cfRule>
  </conditionalFormatting>
  <conditionalFormatting sqref="P47:V52 Z47:Z52">
    <cfRule type="expression" dxfId="279" priority="790">
      <formula>MONTH(P47)&lt;&gt;$P$45</formula>
    </cfRule>
  </conditionalFormatting>
  <conditionalFormatting sqref="AB17:AH22">
    <cfRule type="expression" dxfId="278" priority="798">
      <formula>MONTH(AB17)&lt;&gt;$AB$15</formula>
    </cfRule>
  </conditionalFormatting>
  <conditionalFormatting sqref="AB27:AH32">
    <cfRule type="expression" dxfId="277" priority="795">
      <formula>MONTH(AB27)&lt;&gt;$AB$25</formula>
    </cfRule>
  </conditionalFormatting>
  <conditionalFormatting sqref="AB37:AH42">
    <cfRule type="expression" dxfId="276" priority="792">
      <formula>MONTH(AB37)&lt;&gt;$AB$35</formula>
    </cfRule>
  </conditionalFormatting>
  <conditionalFormatting sqref="AB47:AH52">
    <cfRule type="expression" dxfId="275" priority="789">
      <formula>MONTH(AB47)&lt;&gt;$AB$45</formula>
    </cfRule>
  </conditionalFormatting>
  <conditionalFormatting sqref="Q14 AC14 E24 Q24 AC24 E34 Q34 AC34 E44 Q44 AC44">
    <cfRule type="expression" dxfId="274" priority="788">
      <formula>E14="×"</formula>
    </cfRule>
  </conditionalFormatting>
  <conditionalFormatting sqref="D17:D22 J17:J22 P17:P22 V17:V22 AB17:AB22 AH17:AH22 D27:D32 J27:J32 P27:P32 V27:V32 AB27:AB32 AH27:AH32 D37:D42 J37:J42 P37:P42 V37:V42 AB37:AB42 AH37:AH42 D47:D52 J47:J52 P47:P52 V47:V52 AB47:AB52 AH47:AH52">
    <cfRule type="expression" dxfId="273" priority="591">
      <formula>SUBTOTAL(102, $C$15:$AK$52)</formula>
    </cfRule>
  </conditionalFormatting>
  <conditionalFormatting sqref="D17:J22 P17:V22 AB17:AH22 D27:J32 P27:V32 AB27:AH32 D37:J42 P37:V42 AB37:AH42 D47:J52 P47:V52 AB47:AH52">
    <cfRule type="containsBlanks" dxfId="272" priority="565">
      <formula>LEN(TRIM(D17))=0</formula>
    </cfRule>
  </conditionalFormatting>
  <conditionalFormatting sqref="E14 Q14 AC14 AC24 Q24 E24 E34 E44 Q34 Q44 AC34 AC44">
    <cfRule type="expression" dxfId="271" priority="309">
      <formula>E14="○"</formula>
    </cfRule>
  </conditionalFormatting>
  <conditionalFormatting sqref="Z11">
    <cfRule type="expression" dxfId="270" priority="44">
      <formula>$Z$11&lt;ROUNDDOWN((8/28)*100,1)</formula>
    </cfRule>
  </conditionalFormatting>
  <dataValidations count="1">
    <dataValidation type="list" allowBlank="1" showInputMessage="1" showErrorMessage="1" sqref="M34 AK44 AK34 Y34 M44 M24 Y24 AK24 AK14 Y14 M14 Y44">
      <formula1>"達成,未達成,　,"</formula1>
    </dataValidation>
  </dataValidations>
  <pageMargins left="0.25" right="0.25" top="0.75" bottom="0.75" header="0.3" footer="0.3"/>
  <pageSetup paperSize="9" scale="6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93" id="{A1E21F61-FD50-42D8-AB18-7020E9DBE495}">
            <xm:f>IF(VLOOKUP(C17,入力用２年!$B:$J,1,FALSE)=基本情報!$C$12,TRUE,FALSE)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594" id="{B6364B68-291E-47CD-9CF5-E47B7A195ACA}">
            <xm:f>IF(VLOOKUP(C17,入力用２年!$B:$J,1,FALSE)=基本情報!$E$12,TRUE,FALSE)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C17:J17 C25:H26 C18 F18:J18 X23:AH23 C35:H36 L33:V33 X33:AH33 C45:H46 L43:V43 X43:AH43 C47:J52 N47:V52 Z47:AH52 L23:V23 N17:V22 Z17:AH22 Z27:AH32 N27:V32 N37:V42 Z44:AG44 Z24:AG24 Z25:AF26 N25:T26 N35:T36 N45:T46 Z34:AG34 Z37:AH42 Z35:AF36 Z45:AF46 N44:U44 X44 C37:J43 L44 C27:J33 L34 N34:U34 X34 N24:U24 X24 C19:J23 L24 C24:I24 C34:I34 C44:I44</xm:sqref>
        </x14:conditionalFormatting>
        <x14:conditionalFormatting xmlns:xm="http://schemas.microsoft.com/office/excel/2006/main">
          <x14:cfRule type="cellIs" priority="566" operator="greaterThan" id="{C90281B4-BC30-4087-9880-FADA599B0999}">
            <xm:f>基本情報!$E$13</xm:f>
            <x14:dxf>
              <font>
                <color auto="1"/>
              </font>
              <fill>
                <patternFill>
                  <bgColor theme="8"/>
                </patternFill>
              </fill>
            </x14:dxf>
          </x14:cfRule>
          <x14:cfRule type="expression" priority="567" id="{98ED8BF4-97DC-4856-ACC7-58C7D1769EFC}">
            <xm:f>D17&lt;基本情報!$C$13</xm:f>
            <x14:dxf>
              <fill>
                <patternFill>
                  <bgColor theme="8"/>
                </patternFill>
              </fill>
            </x14:dxf>
          </x14:cfRule>
          <x14:cfRule type="expression" priority="568" id="{5607B47A-76F4-4AB4-B07E-CD565CE880D2}">
            <xm:f>IF(VLOOKUP(D17,入力用２年!$B:$J,1,FALSE)=基本情報!$C$13,TRUE,FALSE)</xm:f>
            <x14:dxf>
              <font>
                <b/>
                <i/>
                <strike val="0"/>
              </font>
              <fill>
                <patternFill>
                  <bgColor rgb="FFFFC000"/>
                </patternFill>
              </fill>
              <border>
                <vertical/>
                <horizontal/>
              </border>
            </x14:dxf>
          </x14:cfRule>
          <x14:cfRule type="expression" priority="569" id="{8EB8D072-96E4-490B-9BD0-8BA73CF60BA1}">
            <xm:f>IF(VLOOKUP(D17,入力用２年!$B:$J,1,FALSE)=基本情報!$E$13,TRUE,FALSE)</xm:f>
            <x14:dxf>
              <font>
                <b/>
                <i/>
                <strike val="0"/>
              </font>
              <fill>
                <patternFill>
                  <bgColor rgb="FFFFC000"/>
                </patternFill>
              </fill>
              <border>
                <vertical/>
                <horizontal/>
              </border>
            </x14:dxf>
          </x14:cfRule>
          <x14:cfRule type="expression" priority="592" id="{5AB15A7B-C392-42C8-BA02-C1DCD1714881}">
            <xm:f>COUNTIF(祝日!$B:$B,D17)=1</xm:f>
            <x14:dxf>
              <font>
                <b/>
                <i val="0"/>
                <color rgb="FF00B050"/>
              </font>
              <fill>
                <patternFill patternType="none">
                  <bgColor auto="1"/>
                </patternFill>
              </fill>
            </x14:dxf>
          </x14:cfRule>
          <xm:sqref>D17:J22 P17:V22 AB17:AH22 D27:J32 P27:V32 AB27:AH32 D37:J42 P37:V42 AB37:AH42 D47:J52 P47:V52 AB47:AH52</xm:sqref>
        </x14:conditionalFormatting>
        <x14:conditionalFormatting xmlns:xm="http://schemas.microsoft.com/office/excel/2006/main">
          <x14:cfRule type="expression" priority="590" id="{A15F3DE2-9854-4383-83EF-F0AC895541AD}">
            <xm:f>VLOOKUP(C17,入力用２年!$B:$I,6,FALSE)&lt;&gt;""</xm:f>
            <x14:dxf>
              <fill>
                <patternFill>
                  <bgColor theme="8"/>
                </patternFill>
              </fill>
            </x14:dxf>
          </x14:cfRule>
          <xm:sqref>C25:H26 Z25:AF26 N25:T26 C35:H36 N35:T36 C45:H46 N45:T46 Z35:AF36 Z45:AF46 Z24:AG24 Z34:AG34 Z44:AG44 N44:U44 X44 C44:I44 L44 C34:I34 L34 N34:U34 X34 N24:U24 X24 C24:I24 L24 C23:AH23 C33:AH33 C43:AH43 C47:L52 C27:L32 N27:X32 Z27:AH32 C37:L42 N37:X42 Z37:AH42 N47:X52 Z47:AH52 C17:L22 N17:X22 Z17:AH22</xm:sqref>
        </x14:conditionalFormatting>
        <x14:conditionalFormatting xmlns:xm="http://schemas.microsoft.com/office/excel/2006/main">
          <x14:cfRule type="expression" priority="305" id="{5D137BE1-5396-4466-870F-7D7315E7FA5E}">
            <xm:f>IF(VLOOKUP(I15,入力用３年!$B:$J,1,FALSE)=基本情報!$C$9,TRUE,FALSE)</xm:f>
            <x14:dxf>
              <font>
                <b/>
                <i/>
                <strike val="0"/>
              </font>
              <fill>
                <patternFill>
                  <bgColor rgb="FFFFC000"/>
                </patternFill>
              </fill>
              <border>
                <vertical/>
                <horizontal/>
              </border>
            </x14:dxf>
          </x14:cfRule>
          <x14:cfRule type="expression" priority="306" id="{80603173-18D8-4BBA-B676-A15226B957AC}">
            <xm:f>IF(VLOOKUP(I15,入力用３年!$B:$J,1,FALSE)=基本情報!$E$9,TRUE,FALSE)</xm:f>
            <x14:dxf>
              <font>
                <b/>
                <i/>
                <strike val="0"/>
              </font>
              <fill>
                <patternFill>
                  <bgColor rgb="FFFFC000"/>
                </patternFill>
              </fill>
              <border>
                <vertical/>
                <horizontal/>
              </border>
            </x14:dxf>
          </x14:cfRule>
          <x14:cfRule type="expression" priority="307" id="{21D693C2-F4F9-4D21-95D7-27812E0B0F68}">
            <xm:f>IF(VLOOKUP(I15,入力用３年!$B:$J,1,FALSE)=基本情報!$C$8,TRUE,FALSE)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8" id="{2DDA3754-E030-41C4-B75B-47E24BA5D570}">
            <xm:f>IF(VLOOKUP(I15,入力用３年!$B:$J,1,FALSE)=基本情報!$E$8,TRUE,FALSE)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I15:J16</xm:sqref>
        </x14:conditionalFormatting>
        <x14:conditionalFormatting xmlns:xm="http://schemas.microsoft.com/office/excel/2006/main">
          <x14:cfRule type="expression" priority="301" id="{CC7AF269-7F46-4E1F-B2D8-6AA88F6C115B}">
            <xm:f>IF(VLOOKUP(K16,入力用1年!$B:$J,1,FALSE)=基本情報!$E$9,TRUE,FALSE)</xm:f>
            <x14:dxf>
              <font>
                <b/>
                <i/>
                <strike val="0"/>
              </font>
              <fill>
                <patternFill>
                  <bgColor rgb="FFFFC000"/>
                </patternFill>
              </fill>
              <border>
                <vertical/>
                <horizontal/>
              </border>
            </x14:dxf>
          </x14:cfRule>
          <x14:cfRule type="expression" priority="302" id="{C36722B3-10C4-4407-838A-982E9BBF7B47}">
            <xm:f>IF(VLOOKUP(K16,入力用1年!$B:$J,1,FALSE)=基本情報!$C$9,TRUE,FALSE)</xm:f>
            <x14:dxf>
              <font>
                <b/>
                <i/>
                <strike val="0"/>
              </font>
              <fill>
                <patternFill>
                  <bgColor rgb="FFFFC000"/>
                </patternFill>
              </fill>
              <border>
                <vertical/>
                <horizontal/>
              </border>
            </x14:dxf>
          </x14:cfRule>
          <x14:cfRule type="expression" priority="303" id="{4FD343CE-538A-429A-9908-84A37CD97416}">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4" id="{87823150-59E2-4DE0-840F-A7F530876146}">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297" id="{EC49B19C-D3DF-4D9D-AD6B-0C1D657CD660}">
            <xm:f>IF(VLOOKUP(U15,入力用３年!$B:$J,1,FALSE)=基本情報!$C$9,TRUE,FALSE)</xm:f>
            <x14:dxf>
              <font>
                <b/>
                <i/>
                <strike val="0"/>
              </font>
              <fill>
                <patternFill>
                  <bgColor rgb="FFFFC000"/>
                </patternFill>
              </fill>
              <border>
                <vertical/>
                <horizontal/>
              </border>
            </x14:dxf>
          </x14:cfRule>
          <x14:cfRule type="expression" priority="298" id="{B8743BB2-0BA9-4AF6-80D9-D400E89367D9}">
            <xm:f>IF(VLOOKUP(U15,入力用３年!$B:$J,1,FALSE)=基本情報!$E$9,TRUE,FALSE)</xm:f>
            <x14:dxf>
              <font>
                <b/>
                <i/>
                <strike val="0"/>
              </font>
              <fill>
                <patternFill>
                  <bgColor rgb="FFFFC000"/>
                </patternFill>
              </fill>
              <border>
                <vertical/>
                <horizontal/>
              </border>
            </x14:dxf>
          </x14:cfRule>
          <x14:cfRule type="expression" priority="299" id="{094F1D75-FE5A-4BDA-A86A-D6182AA01AF8}">
            <xm:f>IF(VLOOKUP(U15,入力用３年!$B:$J,1,FALSE)=基本情報!$C$8,TRUE,FALSE)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0" id="{22E4AB11-7E3E-46CC-A036-6DB5E2B0159A}">
            <xm:f>IF(VLOOKUP(U15,入力用３年!$B:$J,1,FALSE)=基本情報!$E$8,TRUE,FALSE)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U15:V16</xm:sqref>
        </x14:conditionalFormatting>
        <x14:conditionalFormatting xmlns:xm="http://schemas.microsoft.com/office/excel/2006/main">
          <x14:cfRule type="expression" priority="293" id="{24ADB139-00B5-414F-A59D-E8EA36E0EE43}">
            <xm:f>IF(VLOOKUP(W16,入力用1年!$B:$J,1,FALSE)=基本情報!$E$9,TRUE,FALSE)</xm:f>
            <x14:dxf>
              <font>
                <b/>
                <i/>
                <strike val="0"/>
              </font>
              <fill>
                <patternFill>
                  <bgColor rgb="FFFFC000"/>
                </patternFill>
              </fill>
              <border>
                <vertical/>
                <horizontal/>
              </border>
            </x14:dxf>
          </x14:cfRule>
          <x14:cfRule type="expression" priority="294" id="{7026BA22-4F7F-4B18-A8E7-847909D43758}">
            <xm:f>IF(VLOOKUP(W16,入力用1年!$B:$J,1,FALSE)=基本情報!$C$9,TRUE,FALSE)</xm:f>
            <x14:dxf>
              <font>
                <b/>
                <i/>
                <strike val="0"/>
              </font>
              <fill>
                <patternFill>
                  <bgColor rgb="FFFFC000"/>
                </patternFill>
              </fill>
              <border>
                <vertical/>
                <horizontal/>
              </border>
            </x14:dxf>
          </x14:cfRule>
          <x14:cfRule type="expression" priority="295" id="{B33BFAFA-C106-408B-8A20-A2D29B6B7AC9}">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96" id="{832CB8F9-EED1-4D7B-8C0E-DE5DB1152232}">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289" id="{EA71BE53-7D91-47FC-B3B8-C8EDB68D9DDB}">
            <xm:f>IF(VLOOKUP(AG15,入力用３年!$B:$J,1,FALSE)=基本情報!$C$9,TRUE,FALSE)</xm:f>
            <x14:dxf>
              <font>
                <b/>
                <i/>
                <strike val="0"/>
              </font>
              <fill>
                <patternFill>
                  <bgColor rgb="FFFFC000"/>
                </patternFill>
              </fill>
              <border>
                <vertical/>
                <horizontal/>
              </border>
            </x14:dxf>
          </x14:cfRule>
          <x14:cfRule type="expression" priority="290" id="{03146A58-0666-40BB-ACF3-CCE3812E94B6}">
            <xm:f>IF(VLOOKUP(AG15,入力用３年!$B:$J,1,FALSE)=基本情報!$E$9,TRUE,FALSE)</xm:f>
            <x14:dxf>
              <font>
                <b/>
                <i/>
                <strike val="0"/>
              </font>
              <fill>
                <patternFill>
                  <bgColor rgb="FFFFC000"/>
                </patternFill>
              </fill>
              <border>
                <vertical/>
                <horizontal/>
              </border>
            </x14:dxf>
          </x14:cfRule>
          <x14:cfRule type="expression" priority="291" id="{5DE3CDD9-C7E3-4076-90B2-A079F61B8ED6}">
            <xm:f>IF(VLOOKUP(AG15,入力用３年!$B:$J,1,FALSE)=基本情報!$C$8,TRUE,FALSE)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92" id="{6917EF6E-A363-41A0-91E4-CAA141FA5390}">
            <xm:f>IF(VLOOKUP(AG15,入力用３年!$B:$J,1,FALSE)=基本情報!$E$8,TRUE,FALSE)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AG15:AH16</xm:sqref>
        </x14:conditionalFormatting>
        <x14:conditionalFormatting xmlns:xm="http://schemas.microsoft.com/office/excel/2006/main">
          <x14:cfRule type="expression" priority="285" id="{1C615AF0-84BA-4DEC-B167-FFC386F3A27F}">
            <xm:f>IF(VLOOKUP(AI16,入力用1年!$B:$J,1,FALSE)=基本情報!$E$9,TRUE,FALSE)</xm:f>
            <x14:dxf>
              <font>
                <b/>
                <i/>
                <strike val="0"/>
              </font>
              <fill>
                <patternFill>
                  <bgColor rgb="FFFFC000"/>
                </patternFill>
              </fill>
              <border>
                <vertical/>
                <horizontal/>
              </border>
            </x14:dxf>
          </x14:cfRule>
          <x14:cfRule type="expression" priority="286" id="{4EC615FD-937B-42D8-91C1-8844EF5D215D}">
            <xm:f>IF(VLOOKUP(AI16,入力用1年!$B:$J,1,FALSE)=基本情報!$C$9,TRUE,FALSE)</xm:f>
            <x14:dxf>
              <font>
                <b/>
                <i/>
                <strike val="0"/>
              </font>
              <fill>
                <patternFill>
                  <bgColor rgb="FFFFC000"/>
                </patternFill>
              </fill>
              <border>
                <vertical/>
                <horizontal/>
              </border>
            </x14:dxf>
          </x14:cfRule>
          <x14:cfRule type="expression" priority="287" id="{E457AB24-3792-4410-9448-18664D51C28D}">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8" id="{E477BF69-AF56-4BEB-994A-BCF3D9268143}">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AI16</xm:sqref>
        </x14:conditionalFormatting>
        <x14:conditionalFormatting xmlns:xm="http://schemas.microsoft.com/office/excel/2006/main">
          <x14:cfRule type="expression" priority="281" id="{B1A27518-D36E-4361-B557-F93224F0FEF6}">
            <xm:f>IF(VLOOKUP(AG25,入力用３年!$B:$J,1,FALSE)=基本情報!$C$9,TRUE,FALSE)</xm:f>
            <x14:dxf>
              <font>
                <b/>
                <i/>
                <strike val="0"/>
              </font>
              <fill>
                <patternFill>
                  <bgColor rgb="FFFFC000"/>
                </patternFill>
              </fill>
              <border>
                <vertical/>
                <horizontal/>
              </border>
            </x14:dxf>
          </x14:cfRule>
          <x14:cfRule type="expression" priority="282" id="{419779B9-4592-4D83-AA0F-ABC45DB0BD24}">
            <xm:f>IF(VLOOKUP(AG25,入力用３年!$B:$J,1,FALSE)=基本情報!$E$9,TRUE,FALSE)</xm:f>
            <x14:dxf>
              <font>
                <b/>
                <i/>
                <strike val="0"/>
              </font>
              <fill>
                <patternFill>
                  <bgColor rgb="FFFFC000"/>
                </patternFill>
              </fill>
              <border>
                <vertical/>
                <horizontal/>
              </border>
            </x14:dxf>
          </x14:cfRule>
          <x14:cfRule type="expression" priority="283" id="{33D95D64-36D0-4F78-8B7F-76AD3DC65B20}">
            <xm:f>IF(VLOOKUP(AG25,入力用３年!$B:$J,1,FALSE)=基本情報!$C$8,TRUE,FALSE)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4" id="{380E5BB0-3C3A-430D-A0D9-25219EC186CF}">
            <xm:f>IF(VLOOKUP(AG25,入力用３年!$B:$J,1,FALSE)=基本情報!$E$8,TRUE,FALSE)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AG25:AH26</xm:sqref>
        </x14:conditionalFormatting>
        <x14:conditionalFormatting xmlns:xm="http://schemas.microsoft.com/office/excel/2006/main">
          <x14:cfRule type="expression" priority="277" id="{B01C36A0-AF5C-4B09-8BF4-8AE66C82FFE6}">
            <xm:f>IF(VLOOKUP(AI26,入力用1年!$B:$J,1,FALSE)=基本情報!$E$9,TRUE,FALSE)</xm:f>
            <x14:dxf>
              <font>
                <b/>
                <i/>
                <strike val="0"/>
              </font>
              <fill>
                <patternFill>
                  <bgColor rgb="FFFFC000"/>
                </patternFill>
              </fill>
              <border>
                <vertical/>
                <horizontal/>
              </border>
            </x14:dxf>
          </x14:cfRule>
          <x14:cfRule type="expression" priority="278" id="{6A08A930-4CD8-4DAE-B4D4-7BC7795A618C}">
            <xm:f>IF(VLOOKUP(AI26,入力用1年!$B:$J,1,FALSE)=基本情報!$C$9,TRUE,FALSE)</xm:f>
            <x14:dxf>
              <font>
                <b/>
                <i/>
                <strike val="0"/>
              </font>
              <fill>
                <patternFill>
                  <bgColor rgb="FFFFC000"/>
                </patternFill>
              </fill>
              <border>
                <vertical/>
                <horizontal/>
              </border>
            </x14:dxf>
          </x14:cfRule>
          <x14:cfRule type="expression" priority="279" id="{695769F7-975D-4A5D-B9C0-F78BA7F7C9D7}">
            <xm:f>IF(VLOOKUP(AI26,入力用1年!$B:$J,1,FALSE)=基本情報!$C$8,TRUE,FALSE)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0" id="{6C59BC27-5E93-4696-A0F4-BD7CF7AC6171}">
            <xm:f>IF(VLOOKUP(AI26,入力用1年!$B:$J,1,FALSE)=基本情報!$E$8,TRUE,FALSE)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xm:sqref>
        </x14:conditionalFormatting>
        <x14:conditionalFormatting xmlns:xm="http://schemas.microsoft.com/office/excel/2006/main">
          <x14:cfRule type="expression" priority="273" id="{F79D1ADB-1715-4876-B092-67A76ABAC03D}">
            <xm:f>IF(VLOOKUP(U25,入力用３年!$B:$J,1,FALSE)=基本情報!$C$9,TRUE,FALSE)</xm:f>
            <x14:dxf>
              <font>
                <b/>
                <i/>
                <strike val="0"/>
              </font>
              <fill>
                <patternFill>
                  <bgColor rgb="FFFFC000"/>
                </patternFill>
              </fill>
              <border>
                <vertical/>
                <horizontal/>
              </border>
            </x14:dxf>
          </x14:cfRule>
          <x14:cfRule type="expression" priority="274" id="{D236F92B-594E-4CDC-8A1D-3B724307C6CC}">
            <xm:f>IF(VLOOKUP(U25,入力用３年!$B:$J,1,FALSE)=基本情報!$E$9,TRUE,FALSE)</xm:f>
            <x14:dxf>
              <font>
                <b/>
                <i/>
                <strike val="0"/>
              </font>
              <fill>
                <patternFill>
                  <bgColor rgb="FFFFC000"/>
                </patternFill>
              </fill>
              <border>
                <vertical/>
                <horizontal/>
              </border>
            </x14:dxf>
          </x14:cfRule>
          <x14:cfRule type="expression" priority="275" id="{21FE7CC8-CF5B-4790-899E-9FA7DFC6F86E}">
            <xm:f>IF(VLOOKUP(U25,入力用３年!$B:$J,1,FALSE)=基本情報!$C$8,TRUE,FALSE)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6" id="{783307FE-8B72-416C-92F7-14C32062BFD2}">
            <xm:f>IF(VLOOKUP(U25,入力用３年!$B:$J,1,FALSE)=基本情報!$E$8,TRUE,FALSE)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U25:V26</xm:sqref>
        </x14:conditionalFormatting>
        <x14:conditionalFormatting xmlns:xm="http://schemas.microsoft.com/office/excel/2006/main">
          <x14:cfRule type="expression" priority="269" id="{717E743B-42F6-4145-8ABF-A2913E8A6399}">
            <xm:f>IF(VLOOKUP(W26,入力用1年!$B:$J,1,FALSE)=基本情報!$E$9,TRUE,FALSE)</xm:f>
            <x14:dxf>
              <font>
                <b/>
                <i/>
                <strike val="0"/>
              </font>
              <fill>
                <patternFill>
                  <bgColor rgb="FFFFC000"/>
                </patternFill>
              </fill>
              <border>
                <vertical/>
                <horizontal/>
              </border>
            </x14:dxf>
          </x14:cfRule>
          <x14:cfRule type="expression" priority="270" id="{7597CE14-AF6E-489D-9849-B12AB0148AEB}">
            <xm:f>IF(VLOOKUP(W26,入力用1年!$B:$J,1,FALSE)=基本情報!$C$9,TRUE,FALSE)</xm:f>
            <x14:dxf>
              <font>
                <b/>
                <i/>
                <strike val="0"/>
              </font>
              <fill>
                <patternFill>
                  <bgColor rgb="FFFFC000"/>
                </patternFill>
              </fill>
              <border>
                <vertical/>
                <horizontal/>
              </border>
            </x14:dxf>
          </x14:cfRule>
          <x14:cfRule type="expression" priority="271" id="{44ACDDEC-6A21-424F-B572-04ED13B60EB8}">
            <xm:f>IF(VLOOKUP(W26,入力用1年!$B:$J,1,FALSE)=基本情報!$C$8,TRUE,FALSE)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2" id="{FCB652E9-2407-4A97-9A4F-01CCE25B56BC}">
            <xm:f>IF(VLOOKUP(W26,入力用1年!$B:$J,1,FALSE)=基本情報!$E$8,TRUE,FALSE)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W26</xm:sqref>
        </x14:conditionalFormatting>
        <x14:conditionalFormatting xmlns:xm="http://schemas.microsoft.com/office/excel/2006/main">
          <x14:cfRule type="expression" priority="265" id="{9B8E9D87-E6A5-44CF-824F-1B7618AA356C}">
            <xm:f>IF(VLOOKUP(I25,入力用３年!$B:$J,1,FALSE)=基本情報!$C$9,TRUE,FALSE)</xm:f>
            <x14:dxf>
              <font>
                <b/>
                <i/>
                <strike val="0"/>
              </font>
              <fill>
                <patternFill>
                  <bgColor rgb="FFFFC000"/>
                </patternFill>
              </fill>
              <border>
                <vertical/>
                <horizontal/>
              </border>
            </x14:dxf>
          </x14:cfRule>
          <x14:cfRule type="expression" priority="266" id="{F693BFAA-8033-425C-A282-3700750E6B00}">
            <xm:f>IF(VLOOKUP(I25,入力用３年!$B:$J,1,FALSE)=基本情報!$E$9,TRUE,FALSE)</xm:f>
            <x14:dxf>
              <font>
                <b/>
                <i/>
                <strike val="0"/>
              </font>
              <fill>
                <patternFill>
                  <bgColor rgb="FFFFC000"/>
                </patternFill>
              </fill>
              <border>
                <vertical/>
                <horizontal/>
              </border>
            </x14:dxf>
          </x14:cfRule>
          <x14:cfRule type="expression" priority="267" id="{8214A65A-61FC-40F2-A532-955520D370AE}">
            <xm:f>IF(VLOOKUP(I25,入力用３年!$B:$J,1,FALSE)=基本情報!$C$8,TRUE,FALSE)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8" id="{A71AD1C9-025B-424F-B193-09BEAAD8148E}">
            <xm:f>IF(VLOOKUP(I25,入力用３年!$B:$J,1,FALSE)=基本情報!$E$8,TRUE,FALSE)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I25:J26</xm:sqref>
        </x14:conditionalFormatting>
        <x14:conditionalFormatting xmlns:xm="http://schemas.microsoft.com/office/excel/2006/main">
          <x14:cfRule type="expression" priority="261" id="{B2E4F143-F4BD-4D43-82CE-8670DD3D1C06}">
            <xm:f>IF(VLOOKUP(K26,入力用1年!$B:$J,1,FALSE)=基本情報!$E$9,TRUE,FALSE)</xm:f>
            <x14:dxf>
              <font>
                <b/>
                <i/>
                <strike val="0"/>
              </font>
              <fill>
                <patternFill>
                  <bgColor rgb="FFFFC000"/>
                </patternFill>
              </fill>
              <border>
                <vertical/>
                <horizontal/>
              </border>
            </x14:dxf>
          </x14:cfRule>
          <x14:cfRule type="expression" priority="262" id="{D4DD2656-89BE-42CC-853A-A1FEFEA2FC0D}">
            <xm:f>IF(VLOOKUP(K26,入力用1年!$B:$J,1,FALSE)=基本情報!$C$9,TRUE,FALSE)</xm:f>
            <x14:dxf>
              <font>
                <b/>
                <i/>
                <strike val="0"/>
              </font>
              <fill>
                <patternFill>
                  <bgColor rgb="FFFFC000"/>
                </patternFill>
              </fill>
              <border>
                <vertical/>
                <horizontal/>
              </border>
            </x14:dxf>
          </x14:cfRule>
          <x14:cfRule type="expression" priority="263" id="{CF0658BC-9E0D-4566-9414-8CB738C4EE5B}">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4" id="{1E6A6D1A-E9E2-44CA-8D59-9CFE8B7926F2}">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xm:sqref>
        </x14:conditionalFormatting>
        <x14:conditionalFormatting xmlns:xm="http://schemas.microsoft.com/office/excel/2006/main">
          <x14:cfRule type="expression" priority="257" id="{5B457F4C-F7EB-47AD-A510-55F23C1CDACB}">
            <xm:f>IF(VLOOKUP(I35,入力用３年!$B:$J,1,FALSE)=基本情報!$C$9,TRUE,FALSE)</xm:f>
            <x14:dxf>
              <font>
                <b/>
                <i/>
                <strike val="0"/>
              </font>
              <fill>
                <patternFill>
                  <bgColor rgb="FFFFC000"/>
                </patternFill>
              </fill>
              <border>
                <vertical/>
                <horizontal/>
              </border>
            </x14:dxf>
          </x14:cfRule>
          <x14:cfRule type="expression" priority="258" id="{234BB614-ADE0-4831-84D5-4687E77B259D}">
            <xm:f>IF(VLOOKUP(I35,入力用３年!$B:$J,1,FALSE)=基本情報!$E$9,TRUE,FALSE)</xm:f>
            <x14:dxf>
              <font>
                <b/>
                <i/>
                <strike val="0"/>
              </font>
              <fill>
                <patternFill>
                  <bgColor rgb="FFFFC000"/>
                </patternFill>
              </fill>
              <border>
                <vertical/>
                <horizontal/>
              </border>
            </x14:dxf>
          </x14:cfRule>
          <x14:cfRule type="expression" priority="259" id="{C1C3D98B-DAFC-4B59-8D91-CD818D527013}">
            <xm:f>IF(VLOOKUP(I35,入力用３年!$B:$J,1,FALSE)=基本情報!$C$8,TRUE,FALSE)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0" id="{BDC52F78-5139-40A4-B0EA-CB4B1EBB606D}">
            <xm:f>IF(VLOOKUP(I35,入力用３年!$B:$J,1,FALSE)=基本情報!$E$8,TRUE,FALSE)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I35:J36</xm:sqref>
        </x14:conditionalFormatting>
        <x14:conditionalFormatting xmlns:xm="http://schemas.microsoft.com/office/excel/2006/main">
          <x14:cfRule type="expression" priority="253" id="{D7A67B9D-9590-4442-BD04-8AA0BCF4115A}">
            <xm:f>IF(VLOOKUP(K36,入力用1年!$B:$J,1,FALSE)=基本情報!$E$9,TRUE,FALSE)</xm:f>
            <x14:dxf>
              <font>
                <b/>
                <i/>
                <strike val="0"/>
              </font>
              <fill>
                <patternFill>
                  <bgColor rgb="FFFFC000"/>
                </patternFill>
              </fill>
              <border>
                <vertical/>
                <horizontal/>
              </border>
            </x14:dxf>
          </x14:cfRule>
          <x14:cfRule type="expression" priority="254" id="{F0555944-0B6A-488E-A759-11ABE538480B}">
            <xm:f>IF(VLOOKUP(K36,入力用1年!$B:$J,1,FALSE)=基本情報!$C$9,TRUE,FALSE)</xm:f>
            <x14:dxf>
              <font>
                <b/>
                <i/>
                <strike val="0"/>
              </font>
              <fill>
                <patternFill>
                  <bgColor rgb="FFFFC000"/>
                </patternFill>
              </fill>
              <border>
                <vertical/>
                <horizontal/>
              </border>
            </x14:dxf>
          </x14:cfRule>
          <x14:cfRule type="expression" priority="255" id="{7A7E5930-C1A5-4CB9-91E2-8B8D2F6B25BD}">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6" id="{7A4C53B1-52B9-4E26-BDBC-153AB5660BE9}">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249" id="{502061EE-A890-4F81-A723-58045458DBC4}">
            <xm:f>IF(VLOOKUP(I45,入力用３年!$B:$J,1,FALSE)=基本情報!$C$9,TRUE,FALSE)</xm:f>
            <x14:dxf>
              <font>
                <b/>
                <i/>
                <strike val="0"/>
              </font>
              <fill>
                <patternFill>
                  <bgColor rgb="FFFFC000"/>
                </patternFill>
              </fill>
              <border>
                <vertical/>
                <horizontal/>
              </border>
            </x14:dxf>
          </x14:cfRule>
          <x14:cfRule type="expression" priority="250" id="{08005444-BC5A-41EA-B736-CC443EE6591B}">
            <xm:f>IF(VLOOKUP(I45,入力用３年!$B:$J,1,FALSE)=基本情報!$E$9,TRUE,FALSE)</xm:f>
            <x14:dxf>
              <font>
                <b/>
                <i/>
                <strike val="0"/>
              </font>
              <fill>
                <patternFill>
                  <bgColor rgb="FFFFC000"/>
                </patternFill>
              </fill>
              <border>
                <vertical/>
                <horizontal/>
              </border>
            </x14:dxf>
          </x14:cfRule>
          <x14:cfRule type="expression" priority="251" id="{5982D15F-42A9-49BC-B26E-4B4A6D4B0FF7}">
            <xm:f>IF(VLOOKUP(I45,入力用３年!$B:$J,1,FALSE)=基本情報!$C$8,TRUE,FALSE)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2" id="{407F728F-FD98-4644-8535-D406BEDD91B0}">
            <xm:f>IF(VLOOKUP(I45,入力用３年!$B:$J,1,FALSE)=基本情報!$E$8,TRUE,FALSE)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I45:J46</xm:sqref>
        </x14:conditionalFormatting>
        <x14:conditionalFormatting xmlns:xm="http://schemas.microsoft.com/office/excel/2006/main">
          <x14:cfRule type="expression" priority="245" id="{A2028745-D5B4-43F6-AE30-AD0BEB02D4D7}">
            <xm:f>IF(VLOOKUP(K46,入力用1年!$B:$J,1,FALSE)=基本情報!$E$9,TRUE,FALSE)</xm:f>
            <x14:dxf>
              <font>
                <b/>
                <i/>
                <strike val="0"/>
              </font>
              <fill>
                <patternFill>
                  <bgColor rgb="FFFFC000"/>
                </patternFill>
              </fill>
              <border>
                <vertical/>
                <horizontal/>
              </border>
            </x14:dxf>
          </x14:cfRule>
          <x14:cfRule type="expression" priority="246" id="{E367E58D-2944-4661-AFF2-1F35E12C5AF1}">
            <xm:f>IF(VLOOKUP(K46,入力用1年!$B:$J,1,FALSE)=基本情報!$C$9,TRUE,FALSE)</xm:f>
            <x14:dxf>
              <font>
                <b/>
                <i/>
                <strike val="0"/>
              </font>
              <fill>
                <patternFill>
                  <bgColor rgb="FFFFC000"/>
                </patternFill>
              </fill>
              <border>
                <vertical/>
                <horizontal/>
              </border>
            </x14:dxf>
          </x14:cfRule>
          <x14:cfRule type="expression" priority="247" id="{46C1B7D4-4E64-4234-A6C8-30194AB334AB}">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8" id="{06A6E5E4-2FE9-4004-99FC-4AC5FB9A601D}">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241" id="{9704618B-564A-413B-BB19-9ADB2ED2C580}">
            <xm:f>IF(VLOOKUP(U35,入力用３年!$B:$J,1,FALSE)=基本情報!$C$9,TRUE,FALSE)</xm:f>
            <x14:dxf>
              <font>
                <b/>
                <i/>
                <strike val="0"/>
              </font>
              <fill>
                <patternFill>
                  <bgColor rgb="FFFFC000"/>
                </patternFill>
              </fill>
              <border>
                <vertical/>
                <horizontal/>
              </border>
            </x14:dxf>
          </x14:cfRule>
          <x14:cfRule type="expression" priority="242" id="{2D15F75C-979B-4B1A-A30B-B5BA0B914D00}">
            <xm:f>IF(VLOOKUP(U35,入力用３年!$B:$J,1,FALSE)=基本情報!$E$9,TRUE,FALSE)</xm:f>
            <x14:dxf>
              <font>
                <b/>
                <i/>
                <strike val="0"/>
              </font>
              <fill>
                <patternFill>
                  <bgColor rgb="FFFFC000"/>
                </patternFill>
              </fill>
              <border>
                <vertical/>
                <horizontal/>
              </border>
            </x14:dxf>
          </x14:cfRule>
          <x14:cfRule type="expression" priority="243" id="{E3327881-729B-40EE-8435-F52A2FBFDC2D}">
            <xm:f>IF(VLOOKUP(U35,入力用３年!$B:$J,1,FALSE)=基本情報!$C$8,TRUE,FALSE)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4" id="{3159E7D4-AE6F-46B0-866D-B523ADBFC4B3}">
            <xm:f>IF(VLOOKUP(U35,入力用３年!$B:$J,1,FALSE)=基本情報!$E$8,TRUE,FALSE)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U35:V36</xm:sqref>
        </x14:conditionalFormatting>
        <x14:conditionalFormatting xmlns:xm="http://schemas.microsoft.com/office/excel/2006/main">
          <x14:cfRule type="expression" priority="237" id="{E470D433-9807-4046-BD82-BF3EE8C69264}">
            <xm:f>IF(VLOOKUP(W36,入力用1年!$B:$J,1,FALSE)=基本情報!$E$9,TRUE,FALSE)</xm:f>
            <x14:dxf>
              <font>
                <b/>
                <i/>
                <strike val="0"/>
              </font>
              <fill>
                <patternFill>
                  <bgColor rgb="FFFFC000"/>
                </patternFill>
              </fill>
              <border>
                <vertical/>
                <horizontal/>
              </border>
            </x14:dxf>
          </x14:cfRule>
          <x14:cfRule type="expression" priority="238" id="{68FBE631-6876-4283-9D43-9763FECC989E}">
            <xm:f>IF(VLOOKUP(W36,入力用1年!$B:$J,1,FALSE)=基本情報!$C$9,TRUE,FALSE)</xm:f>
            <x14:dxf>
              <font>
                <b/>
                <i/>
                <strike val="0"/>
              </font>
              <fill>
                <patternFill>
                  <bgColor rgb="FFFFC000"/>
                </patternFill>
              </fill>
              <border>
                <vertical/>
                <horizontal/>
              </border>
            </x14:dxf>
          </x14:cfRule>
          <x14:cfRule type="expression" priority="239" id="{14EE8430-6D58-41D8-85A2-FDD15415C33E}">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0" id="{0581402E-FA53-42ED-8F8C-7D518F283417}">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233" id="{CAD22DDA-9051-4089-AB67-712E91BBAD13}">
            <xm:f>IF(VLOOKUP(AG35,入力用３年!$B:$J,1,FALSE)=基本情報!$C$9,TRUE,FALSE)</xm:f>
            <x14:dxf>
              <font>
                <b/>
                <i/>
                <strike val="0"/>
              </font>
              <fill>
                <patternFill>
                  <bgColor rgb="FFFFC000"/>
                </patternFill>
              </fill>
              <border>
                <vertical/>
                <horizontal/>
              </border>
            </x14:dxf>
          </x14:cfRule>
          <x14:cfRule type="expression" priority="234" id="{94A704CC-50F1-4660-B91E-651959DEBD15}">
            <xm:f>IF(VLOOKUP(AG35,入力用３年!$B:$J,1,FALSE)=基本情報!$E$9,TRUE,FALSE)</xm:f>
            <x14:dxf>
              <font>
                <b/>
                <i/>
                <strike val="0"/>
              </font>
              <fill>
                <patternFill>
                  <bgColor rgb="FFFFC000"/>
                </patternFill>
              </fill>
              <border>
                <vertical/>
                <horizontal/>
              </border>
            </x14:dxf>
          </x14:cfRule>
          <x14:cfRule type="expression" priority="235" id="{FCAE985B-6C52-4D5D-B6D2-C9638BCBB0B3}">
            <xm:f>IF(VLOOKUP(AG35,入力用３年!$B:$J,1,FALSE)=基本情報!$C$8,TRUE,FALSE)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6" id="{C2ACC03F-F164-4B29-90A8-CAAD66E068F2}">
            <xm:f>IF(VLOOKUP(AG35,入力用３年!$B:$J,1,FALSE)=基本情報!$E$8,TRUE,FALSE)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AG35:AH36</xm:sqref>
        </x14:conditionalFormatting>
        <x14:conditionalFormatting xmlns:xm="http://schemas.microsoft.com/office/excel/2006/main">
          <x14:cfRule type="expression" priority="229" id="{F477DA0D-F467-43B9-985E-828B7D09665F}">
            <xm:f>IF(VLOOKUP(AI36,入力用1年!$B:$J,1,FALSE)=基本情報!$E$9,TRUE,FALSE)</xm:f>
            <x14:dxf>
              <font>
                <b/>
                <i/>
                <strike val="0"/>
              </font>
              <fill>
                <patternFill>
                  <bgColor rgb="FFFFC000"/>
                </patternFill>
              </fill>
              <border>
                <vertical/>
                <horizontal/>
              </border>
            </x14:dxf>
          </x14:cfRule>
          <x14:cfRule type="expression" priority="230" id="{DDE40638-CAC8-461E-A975-2C1C1446666E}">
            <xm:f>IF(VLOOKUP(AI36,入力用1年!$B:$J,1,FALSE)=基本情報!$C$9,TRUE,FALSE)</xm:f>
            <x14:dxf>
              <font>
                <b/>
                <i/>
                <strike val="0"/>
              </font>
              <fill>
                <patternFill>
                  <bgColor rgb="FFFFC000"/>
                </patternFill>
              </fill>
              <border>
                <vertical/>
                <horizontal/>
              </border>
            </x14:dxf>
          </x14:cfRule>
          <x14:cfRule type="expression" priority="231" id="{2A8669C3-BF49-4FD8-A871-85011902513C}">
            <xm:f>IF(VLOOKUP(AI36,入力用1年!$B:$J,1,FALSE)=基本情報!$C$8,TRUE,FALSE)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2" id="{B4611DAA-CA41-4CF7-9607-328029233F90}">
            <xm:f>IF(VLOOKUP(AI36,入力用1年!$B:$J,1,FALSE)=基本情報!$E$8,TRUE,FALSE)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AI36</xm:sqref>
        </x14:conditionalFormatting>
        <x14:conditionalFormatting xmlns:xm="http://schemas.microsoft.com/office/excel/2006/main">
          <x14:cfRule type="expression" priority="225" id="{192EDA71-FB50-483C-BCA8-A259AF5D318F}">
            <xm:f>IF(VLOOKUP(AG45,入力用３年!$B:$J,1,FALSE)=基本情報!$C$9,TRUE,FALSE)</xm:f>
            <x14:dxf>
              <font>
                <b/>
                <i/>
                <strike val="0"/>
              </font>
              <fill>
                <patternFill>
                  <bgColor rgb="FFFFC000"/>
                </patternFill>
              </fill>
              <border>
                <vertical/>
                <horizontal/>
              </border>
            </x14:dxf>
          </x14:cfRule>
          <x14:cfRule type="expression" priority="226" id="{6415C723-0C52-486E-9786-4B4A718D876F}">
            <xm:f>IF(VLOOKUP(AG45,入力用３年!$B:$J,1,FALSE)=基本情報!$E$9,TRUE,FALSE)</xm:f>
            <x14:dxf>
              <font>
                <b/>
                <i/>
                <strike val="0"/>
              </font>
              <fill>
                <patternFill>
                  <bgColor rgb="FFFFC000"/>
                </patternFill>
              </fill>
              <border>
                <vertical/>
                <horizontal/>
              </border>
            </x14:dxf>
          </x14:cfRule>
          <x14:cfRule type="expression" priority="227" id="{DDD79637-1615-4994-959D-1E0A11D554EC}">
            <xm:f>IF(VLOOKUP(AG45,入力用３年!$B:$J,1,FALSE)=基本情報!$C$8,TRUE,FALSE)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8" id="{04BA9063-3288-4C91-BB3A-6DEA1F92D207}">
            <xm:f>IF(VLOOKUP(AG45,入力用３年!$B:$J,1,FALSE)=基本情報!$E$8,TRUE,FALSE)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AG45:AH46</xm:sqref>
        </x14:conditionalFormatting>
        <x14:conditionalFormatting xmlns:xm="http://schemas.microsoft.com/office/excel/2006/main">
          <x14:cfRule type="expression" priority="221" id="{9411D113-EA50-4CC8-A687-EC76675DCAA4}">
            <xm:f>IF(VLOOKUP(AI46,入力用1年!$B:$J,1,FALSE)=基本情報!$E$9,TRUE,FALSE)</xm:f>
            <x14:dxf>
              <font>
                <b/>
                <i/>
                <strike val="0"/>
              </font>
              <fill>
                <patternFill>
                  <bgColor rgb="FFFFC000"/>
                </patternFill>
              </fill>
              <border>
                <vertical/>
                <horizontal/>
              </border>
            </x14:dxf>
          </x14:cfRule>
          <x14:cfRule type="expression" priority="222" id="{212FC0D6-F290-4CEA-AF4F-91C26D4FA0EA}">
            <xm:f>IF(VLOOKUP(AI46,入力用1年!$B:$J,1,FALSE)=基本情報!$C$9,TRUE,FALSE)</xm:f>
            <x14:dxf>
              <font>
                <b/>
                <i/>
                <strike val="0"/>
              </font>
              <fill>
                <patternFill>
                  <bgColor rgb="FFFFC000"/>
                </patternFill>
              </fill>
              <border>
                <vertical/>
                <horizontal/>
              </border>
            </x14:dxf>
          </x14:cfRule>
          <x14:cfRule type="expression" priority="223" id="{41C7C328-C154-4FD3-BB3C-AFE313EAA423}">
            <xm:f>IF(VLOOKUP(AI46,入力用1年!$B:$J,1,FALSE)=基本情報!$C$8,TRUE,FALSE)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4" id="{883B2C38-6E97-41EF-B0C7-AE02250F675E}">
            <xm:f>IF(VLOOKUP(AI46,入力用1年!$B:$J,1,FALSE)=基本情報!$E$8,TRUE,FALSE)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AI46</xm:sqref>
        </x14:conditionalFormatting>
        <x14:conditionalFormatting xmlns:xm="http://schemas.microsoft.com/office/excel/2006/main">
          <x14:cfRule type="expression" priority="217" id="{9E9F2E4F-8C90-4F53-BB57-2D094A571A8F}">
            <xm:f>IF(VLOOKUP(U45,入力用３年!$B:$J,1,FALSE)=基本情報!$C$9,TRUE,FALSE)</xm:f>
            <x14:dxf>
              <font>
                <b/>
                <i/>
                <strike val="0"/>
              </font>
              <fill>
                <patternFill>
                  <bgColor rgb="FFFFC000"/>
                </patternFill>
              </fill>
              <border>
                <vertical/>
                <horizontal/>
              </border>
            </x14:dxf>
          </x14:cfRule>
          <x14:cfRule type="expression" priority="218" id="{916F6871-1B02-4DAB-9114-A52793C4E147}">
            <xm:f>IF(VLOOKUP(U45,入力用３年!$B:$J,1,FALSE)=基本情報!$E$9,TRUE,FALSE)</xm:f>
            <x14:dxf>
              <font>
                <b/>
                <i/>
                <strike val="0"/>
              </font>
              <fill>
                <patternFill>
                  <bgColor rgb="FFFFC000"/>
                </patternFill>
              </fill>
              <border>
                <vertical/>
                <horizontal/>
              </border>
            </x14:dxf>
          </x14:cfRule>
          <x14:cfRule type="expression" priority="219" id="{8238513A-7893-4154-A23A-02BA6DA93959}">
            <xm:f>IF(VLOOKUP(U45,入力用３年!$B:$J,1,FALSE)=基本情報!$C$8,TRUE,FALSE)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0" id="{170755AF-A0FC-462F-9D41-A46BEF8E6C2D}">
            <xm:f>IF(VLOOKUP(U45,入力用３年!$B:$J,1,FALSE)=基本情報!$E$8,TRUE,FALSE)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U45:V46</xm:sqref>
        </x14:conditionalFormatting>
        <x14:conditionalFormatting xmlns:xm="http://schemas.microsoft.com/office/excel/2006/main">
          <x14:cfRule type="expression" priority="213" id="{232E4007-899E-473C-B13A-207973051700}">
            <xm:f>IF(VLOOKUP(W46,入力用1年!$B:$J,1,FALSE)=基本情報!$E$9,TRUE,FALSE)</xm:f>
            <x14:dxf>
              <font>
                <b/>
                <i/>
                <strike val="0"/>
              </font>
              <fill>
                <patternFill>
                  <bgColor rgb="FFFFC000"/>
                </patternFill>
              </fill>
              <border>
                <vertical/>
                <horizontal/>
              </border>
            </x14:dxf>
          </x14:cfRule>
          <x14:cfRule type="expression" priority="214" id="{0DBFC36A-F096-4D88-9164-E1B5EF2A185F}">
            <xm:f>IF(VLOOKUP(W46,入力用1年!$B:$J,1,FALSE)=基本情報!$C$9,TRUE,FALSE)</xm:f>
            <x14:dxf>
              <font>
                <b/>
                <i/>
                <strike val="0"/>
              </font>
              <fill>
                <patternFill>
                  <bgColor rgb="FFFFC000"/>
                </patternFill>
              </fill>
              <border>
                <vertical/>
                <horizontal/>
              </border>
            </x14:dxf>
          </x14:cfRule>
          <x14:cfRule type="expression" priority="215" id="{B5CF4C76-972F-481E-9FE4-DC68AED6A713}">
            <xm:f>IF(VLOOKUP(W46,入力用1年!$B:$J,1,FALSE)=基本情報!$C$8,TRUE,FALSE)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16" id="{A9B29AAF-0D49-44AD-A4E0-ECA7ED3FA76C}">
            <xm:f>IF(VLOOKUP(W46,入力用1年!$B:$J,1,FALSE)=基本情報!$E$8,TRUE,FALSE)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xm:sqref>
        </x14:conditionalFormatting>
        <x14:conditionalFormatting xmlns:xm="http://schemas.microsoft.com/office/excel/2006/main">
          <x14:cfRule type="expression" priority="589" id="{A7A538BB-6F9C-49B1-A0C4-2DD6A4F55172}">
            <xm:f>VLOOKUP(C17,入力用２年!$B:$I,7,FALSE)="休工"</xm:f>
            <x14:dxf>
              <fill>
                <patternFill>
                  <bgColor theme="2" tint="-9.9948118533890809E-2"/>
                </patternFill>
              </fill>
            </x14:dxf>
          </x14:cfRule>
          <xm:sqref>C45:AK45 C44:I44 AJ44:AK44 X44:AG44 L44:U44 C35:AK35 C34:I34 L34:U34 X34:AG34 AJ34:AK34 C25:AK25 C24:I24 AJ24:AK24 X24:AG24 L24:U24 C23:AK23 C33:AK33 C26:K32 AK26 Y26:AI26 M26:W26 L27:L32 C43:AK43 C36:K42 M36:W36 L37:L42 C46:K52 M46:W46 L47:L52 Y36:AI36 Y46:AI46 AK46 AK36 N27:X32 Z27:AJ32 N37:X42 Z37:AJ42 N47:X52 Z47:AJ52 C17:L22 N17:X22 Z17:AJ22</xm:sqref>
        </x14:conditionalFormatting>
        <x14:conditionalFormatting xmlns:xm="http://schemas.microsoft.com/office/excel/2006/main">
          <x14:cfRule type="expression" priority="43" id="{1705CC71-0F52-49CD-84E5-3A53594134AA}">
            <xm:f>VLOOKUP(AJ17,入力用２年!$B:$I,6,FALSE)&lt;&gt;""</xm:f>
            <x14:dxf>
              <fill>
                <patternFill>
                  <bgColor theme="8"/>
                </patternFill>
              </fill>
            </x14:dxf>
          </x14:cfRule>
          <xm:sqref>AJ17:AJ22</xm:sqref>
        </x14:conditionalFormatting>
        <x14:conditionalFormatting xmlns:xm="http://schemas.microsoft.com/office/excel/2006/main">
          <x14:cfRule type="expression" priority="42" id="{43E780B0-34A6-4A9E-8890-154D51B2FFB8}">
            <xm:f>VLOOKUP(AJ27,入力用２年!$B:$I,6,FALSE)&lt;&gt;""</xm:f>
            <x14:dxf>
              <fill>
                <patternFill>
                  <bgColor theme="8"/>
                </patternFill>
              </fill>
            </x14:dxf>
          </x14:cfRule>
          <xm:sqref>AJ27:AJ32</xm:sqref>
        </x14:conditionalFormatting>
        <x14:conditionalFormatting xmlns:xm="http://schemas.microsoft.com/office/excel/2006/main">
          <x14:cfRule type="expression" priority="41" id="{991440DC-22DB-4E15-B005-B0E1A719E097}">
            <xm:f>VLOOKUP(AJ47,入力用２年!$B:$I,6,FALSE)&lt;&gt;""</xm:f>
            <x14:dxf>
              <fill>
                <patternFill>
                  <bgColor theme="8"/>
                </patternFill>
              </fill>
            </x14:dxf>
          </x14:cfRule>
          <xm:sqref>AJ47:AJ52</xm:sqref>
        </x14:conditionalFormatting>
        <x14:conditionalFormatting xmlns:xm="http://schemas.microsoft.com/office/excel/2006/main">
          <x14:cfRule type="expression" priority="40" id="{24649BF5-ECE6-490E-B5FD-757B733F4210}">
            <xm:f>VLOOKUP(AJ37,入力用２年!$B:$I,6,FALSE)&lt;&gt;""</xm:f>
            <x14:dxf>
              <fill>
                <patternFill>
                  <bgColor theme="8"/>
                </patternFill>
              </fill>
            </x14:dxf>
          </x14:cfRule>
          <xm:sqref>AJ37:AJ42</xm:sqref>
        </x14:conditionalFormatting>
        <x14:conditionalFormatting xmlns:xm="http://schemas.microsoft.com/office/excel/2006/main">
          <x14:cfRule type="expression" priority="37" id="{FED8A650-70B4-478F-A293-464732C0A837}">
            <xm:f>VLOOKUP(M27,入力用1年!$B:$I,4,FALSE)&lt;&gt;""</xm:f>
            <x14:dxf>
              <fill>
                <patternFill>
                  <bgColor theme="8"/>
                </patternFill>
              </fill>
            </x14:dxf>
          </x14:cfRule>
          <x14:cfRule type="expression" priority="38" id="{799E43FC-ADFB-4168-AA97-34F32697E621}">
            <xm:f>VLOOKUP(M27,入力用1年!$B:$I,5,FALSE)="休工"</xm:f>
            <x14:dxf>
              <fill>
                <patternFill>
                  <bgColor theme="0" tint="-0.24994659260841701"/>
                </patternFill>
              </fill>
            </x14:dxf>
          </x14:cfRule>
          <x14:cfRule type="expression" priority="39" id="{53C35CB2-8A76-49A2-959D-49B3CD8D21AA}">
            <xm:f>COUNTIF(祝日!$B:$B,M27)=1</xm:f>
            <x14:dxf>
              <font>
                <b/>
                <i val="0"/>
                <color rgb="FF00B050"/>
              </font>
              <fill>
                <patternFill patternType="none">
                  <bgColor auto="1"/>
                </patternFill>
              </fill>
            </x14:dxf>
          </x14:cfRule>
          <xm:sqref>M27:M32 Y27:Y32 AK27:AK32 M37:M42 Y37:Y42 AK37:AK42 M47:M52 Y47:Y52 AK47:AK52</xm:sqref>
        </x14:conditionalFormatting>
        <x14:conditionalFormatting xmlns:xm="http://schemas.microsoft.com/office/excel/2006/main">
          <x14:cfRule type="expression" priority="7" id="{CCE79CDE-01E1-418E-AF37-8BF4472F1D27}">
            <xm:f>VLOOKUP(M17,入力用1年!$B:$I,4,FALSE)&lt;&gt;""</xm:f>
            <x14:dxf>
              <fill>
                <patternFill>
                  <bgColor theme="8"/>
                </patternFill>
              </fill>
            </x14:dxf>
          </x14:cfRule>
          <x14:cfRule type="expression" priority="8" id="{7620C637-4D4B-4BB6-B996-28E018A1D740}">
            <xm:f>VLOOKUP(M17,入力用1年!$B:$I,5,FALSE)="休工"</xm:f>
            <x14:dxf>
              <fill>
                <patternFill>
                  <bgColor theme="0" tint="-0.24994659260841701"/>
                </patternFill>
              </fill>
            </x14:dxf>
          </x14:cfRule>
          <x14:cfRule type="expression" priority="9" id="{101D68D2-59E1-4EC2-94D4-F9E65E1DC834}">
            <xm:f>COUNTIF(祝日!$B:$B,M17)=1</xm:f>
            <x14:dxf>
              <font>
                <b/>
                <i val="0"/>
                <color rgb="FF00B050"/>
              </font>
              <fill>
                <patternFill patternType="none">
                  <bgColor auto="1"/>
                </patternFill>
              </fill>
            </x14:dxf>
          </x14:cfRule>
          <xm:sqref>M17:M22</xm:sqref>
        </x14:conditionalFormatting>
        <x14:conditionalFormatting xmlns:xm="http://schemas.microsoft.com/office/excel/2006/main">
          <x14:cfRule type="expression" priority="4" id="{32A6B74F-EA29-43D8-B3DB-BDFD8BE06EA3}">
            <xm:f>VLOOKUP(Y17,入力用1年!$B:$I,4,FALSE)&lt;&gt;""</xm:f>
            <x14:dxf>
              <fill>
                <patternFill>
                  <bgColor theme="8"/>
                </patternFill>
              </fill>
            </x14:dxf>
          </x14:cfRule>
          <x14:cfRule type="expression" priority="5" id="{A0BD6CD2-16DE-4DBD-BB6F-1B370C56AD38}">
            <xm:f>VLOOKUP(Y17,入力用1年!$B:$I,5,FALSE)="休工"</xm:f>
            <x14:dxf>
              <fill>
                <patternFill>
                  <bgColor theme="0" tint="-0.24994659260841701"/>
                </patternFill>
              </fill>
            </x14:dxf>
          </x14:cfRule>
          <x14:cfRule type="expression" priority="6" id="{3945DD69-60DF-4834-8D27-866BEE1AAF93}">
            <xm:f>COUNTIF(祝日!$B:$B,Y17)=1</xm:f>
            <x14:dxf>
              <font>
                <b/>
                <i val="0"/>
                <color rgb="FF00B050"/>
              </font>
              <fill>
                <patternFill patternType="none">
                  <bgColor auto="1"/>
                </patternFill>
              </fill>
            </x14:dxf>
          </x14:cfRule>
          <xm:sqref>Y17:Y22</xm:sqref>
        </x14:conditionalFormatting>
        <x14:conditionalFormatting xmlns:xm="http://schemas.microsoft.com/office/excel/2006/main">
          <x14:cfRule type="expression" priority="1" id="{8237A0FC-78C1-4D30-8812-FC1D82B532D5}">
            <xm:f>VLOOKUP(AK17,入力用1年!$B:$I,4,FALSE)&lt;&gt;""</xm:f>
            <x14:dxf>
              <fill>
                <patternFill>
                  <bgColor theme="8"/>
                </patternFill>
              </fill>
            </x14:dxf>
          </x14:cfRule>
          <x14:cfRule type="expression" priority="2" id="{7D46F7BE-8E98-43A5-AE21-467103B46024}">
            <xm:f>VLOOKUP(AK17,入力用1年!$B:$I,5,FALSE)="休工"</xm:f>
            <x14:dxf>
              <fill>
                <patternFill>
                  <bgColor theme="0" tint="-0.24994659260841701"/>
                </patternFill>
              </fill>
            </x14:dxf>
          </x14:cfRule>
          <x14:cfRule type="expression" priority="3" id="{B29AF1F2-FBC8-47D0-AE23-1F7EE32A2E59}">
            <xm:f>COUNTIF(祝日!$B:$B,AK17)=1</xm:f>
            <x14:dxf>
              <font>
                <b/>
                <i val="0"/>
                <color rgb="FF00B050"/>
              </font>
              <fill>
                <patternFill patternType="none">
                  <bgColor auto="1"/>
                </patternFill>
              </fill>
            </x14:dxf>
          </x14:cfRule>
          <xm:sqref>AK17:AK22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59999389629810485"/>
    <pageSetUpPr fitToPage="1"/>
  </sheetPr>
  <dimension ref="A2:AS58"/>
  <sheetViews>
    <sheetView view="pageBreakPreview" zoomScale="85" zoomScaleNormal="70" zoomScaleSheetLayoutView="85" workbookViewId="0">
      <selection activeCell="AK17" sqref="AK17"/>
    </sheetView>
  </sheetViews>
  <sheetFormatPr defaultColWidth="9" defaultRowHeight="13.5" x14ac:dyDescent="0.4"/>
  <cols>
    <col min="1" max="1" width="4.875" style="203" customWidth="1"/>
    <col min="2" max="2" width="8.875" style="203" customWidth="1"/>
    <col min="3" max="3" width="3.25" style="203" customWidth="1"/>
    <col min="4" max="10" width="2.875" style="203" customWidth="1"/>
    <col min="11" max="11" width="6" style="203" customWidth="1"/>
    <col min="12" max="12" width="5.625" style="203" bestFit="1" customWidth="1"/>
    <col min="13" max="13" width="6" style="203" customWidth="1"/>
    <col min="14" max="14" width="3.25" style="203" customWidth="1"/>
    <col min="15" max="15" width="5.625" style="203" customWidth="1"/>
    <col min="16" max="22" width="2.875" style="203" customWidth="1"/>
    <col min="23" max="23" width="6" style="203" customWidth="1"/>
    <col min="24" max="24" width="6.125" style="203" bestFit="1" customWidth="1"/>
    <col min="25" max="25" width="6" style="203" customWidth="1"/>
    <col min="26" max="26" width="3.25" style="203" customWidth="1"/>
    <col min="27" max="27" width="5.375" style="203" customWidth="1"/>
    <col min="28" max="34" width="2.875" style="203" customWidth="1"/>
    <col min="35" max="35" width="6" style="49" customWidth="1"/>
    <col min="36" max="36" width="5.625" style="49" bestFit="1" customWidth="1"/>
    <col min="37" max="37" width="6" style="49" customWidth="1"/>
    <col min="38" max="38" width="5.625" style="203" customWidth="1"/>
    <col min="39" max="39" width="9" style="49" hidden="1" customWidth="1"/>
    <col min="40" max="40" width="9.25" style="49" hidden="1" customWidth="1"/>
    <col min="41" max="43" width="5.5" style="49" hidden="1" customWidth="1"/>
    <col min="44" max="44" width="5.5" style="49" customWidth="1"/>
    <col min="45" max="16384" width="9" style="49"/>
  </cols>
  <sheetData>
    <row r="2" spans="1:45" ht="19.5" x14ac:dyDescent="0.4">
      <c r="B2" s="204" t="s">
        <v>39</v>
      </c>
      <c r="C2" s="204">
        <f>基本情報!C2</f>
        <v>0</v>
      </c>
      <c r="E2" s="204"/>
      <c r="F2" s="204"/>
      <c r="G2" s="204"/>
      <c r="H2" s="204"/>
      <c r="I2" s="204"/>
      <c r="J2" s="204"/>
      <c r="K2" s="245"/>
      <c r="L2" s="245"/>
      <c r="M2" s="245"/>
      <c r="N2" s="245"/>
      <c r="P2" s="246"/>
      <c r="S2" s="247"/>
      <c r="T2" s="247"/>
      <c r="AI2" s="203"/>
      <c r="AJ2" s="203"/>
      <c r="AK2" s="203"/>
      <c r="AM2" s="203"/>
      <c r="AN2" s="203"/>
      <c r="AO2" s="203"/>
      <c r="AP2" s="203"/>
      <c r="AQ2" s="203"/>
      <c r="AR2" s="203"/>
    </row>
    <row r="3" spans="1:45" ht="19.5" x14ac:dyDescent="0.4">
      <c r="B3" s="206" t="s">
        <v>42</v>
      </c>
      <c r="C3" s="207">
        <f>基本情報!C4</f>
        <v>0</v>
      </c>
      <c r="D3" s="206"/>
      <c r="E3" s="206"/>
      <c r="F3" s="206"/>
      <c r="G3" s="206"/>
      <c r="H3" s="206"/>
      <c r="I3" s="206"/>
      <c r="J3" s="206"/>
      <c r="K3" s="245"/>
      <c r="L3" s="245"/>
      <c r="M3" s="245"/>
      <c r="N3" s="245"/>
      <c r="P3" s="246"/>
      <c r="S3" s="247"/>
      <c r="T3" s="247"/>
      <c r="AF3" s="289" t="s">
        <v>12</v>
      </c>
      <c r="AG3" s="289"/>
      <c r="AH3" s="289"/>
      <c r="AI3" s="286" t="s">
        <v>52</v>
      </c>
      <c r="AJ3" s="286"/>
      <c r="AK3" s="286"/>
    </row>
    <row r="4" spans="1:45" ht="18.75" customHeight="1" thickBot="1" x14ac:dyDescent="0.45">
      <c r="B4" s="206" t="s">
        <v>43</v>
      </c>
      <c r="C4" s="207">
        <f>基本情報!C5</f>
        <v>0</v>
      </c>
      <c r="D4" s="207"/>
      <c r="E4" s="206"/>
      <c r="F4" s="206"/>
      <c r="G4" s="206"/>
      <c r="H4" s="206"/>
      <c r="I4" s="206"/>
      <c r="J4" s="206"/>
      <c r="K4" s="245"/>
      <c r="L4" s="245"/>
      <c r="M4" s="245"/>
      <c r="N4" s="245"/>
      <c r="P4" s="246"/>
      <c r="S4" s="247"/>
      <c r="T4" s="247"/>
      <c r="AH4" s="131"/>
      <c r="AI4" s="285" t="s">
        <v>17</v>
      </c>
      <c r="AJ4" s="285"/>
      <c r="AK4" s="285"/>
    </row>
    <row r="5" spans="1:45" ht="18.75" customHeight="1" thickTop="1" thickBot="1" x14ac:dyDescent="0.45">
      <c r="B5" s="208" t="s">
        <v>46</v>
      </c>
      <c r="C5" s="208"/>
      <c r="D5" s="208"/>
      <c r="E5" s="304">
        <f>基本情報!C12</f>
        <v>45753</v>
      </c>
      <c r="F5" s="304"/>
      <c r="G5" s="304"/>
      <c r="H5" s="304"/>
      <c r="I5" s="209" t="s">
        <v>38</v>
      </c>
      <c r="J5" s="301">
        <f>基本情報!E12</f>
        <v>45889</v>
      </c>
      <c r="K5" s="301"/>
      <c r="L5" s="301"/>
      <c r="M5" s="301"/>
      <c r="N5" s="301"/>
      <c r="O5" s="301"/>
      <c r="P5" s="301"/>
      <c r="Q5" s="301"/>
      <c r="S5" s="247"/>
      <c r="T5" s="247"/>
      <c r="AH5" s="210"/>
      <c r="AI5" s="282" t="s">
        <v>1</v>
      </c>
      <c r="AJ5" s="283"/>
      <c r="AK5" s="284"/>
    </row>
    <row r="6" spans="1:45" s="53" customFormat="1" ht="28.5" customHeight="1" thickTop="1" x14ac:dyDescent="0.15">
      <c r="A6" s="131"/>
      <c r="B6" s="299" t="str">
        <f>B13</f>
        <v>2027年度</v>
      </c>
      <c r="C6" s="299"/>
      <c r="D6" s="211" t="s">
        <v>59</v>
      </c>
      <c r="E6" s="131"/>
      <c r="F6" s="131"/>
      <c r="G6" s="131"/>
      <c r="H6" s="131"/>
      <c r="I6" s="131"/>
      <c r="J6" s="131"/>
      <c r="K6" s="131"/>
      <c r="L6" s="131"/>
      <c r="M6" s="131"/>
      <c r="N6" s="131"/>
      <c r="O6" s="131"/>
      <c r="P6" s="131"/>
      <c r="Q6" s="131"/>
      <c r="R6" s="131"/>
      <c r="S6" s="131"/>
      <c r="T6" s="131"/>
      <c r="U6" s="131"/>
      <c r="V6" s="131"/>
      <c r="W6" s="131"/>
      <c r="X6" s="131"/>
      <c r="Y6" s="131"/>
      <c r="Z6" s="131"/>
      <c r="AA6" s="131"/>
      <c r="AB6" s="152"/>
      <c r="AC6" s="152"/>
      <c r="AD6" s="152"/>
      <c r="AE6" s="152"/>
      <c r="AF6" s="203"/>
      <c r="AG6" s="203"/>
      <c r="AH6" s="131"/>
      <c r="AI6" s="280" t="s">
        <v>18</v>
      </c>
      <c r="AJ6" s="280"/>
      <c r="AK6" s="280"/>
      <c r="AL6" s="131"/>
    </row>
    <row r="7" spans="1:45" s="53" customFormat="1" ht="18.75" customHeight="1"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238"/>
      <c r="AB7" s="131"/>
      <c r="AC7" s="131"/>
      <c r="AD7" s="131"/>
      <c r="AE7" s="131"/>
      <c r="AF7" s="131"/>
      <c r="AG7" s="131"/>
      <c r="AH7" s="214"/>
      <c r="AI7" s="281" t="s">
        <v>50</v>
      </c>
      <c r="AJ7" s="281"/>
      <c r="AK7" s="281"/>
      <c r="AL7" s="131"/>
      <c r="AP7" s="57"/>
      <c r="AQ7" s="274"/>
      <c r="AR7" s="274"/>
      <c r="AS7" s="274"/>
    </row>
    <row r="8" spans="1:45" s="53" customFormat="1" ht="18.75" customHeight="1" x14ac:dyDescent="0.4">
      <c r="A8" s="131"/>
      <c r="B8" s="152"/>
      <c r="C8" s="261" t="s">
        <v>97</v>
      </c>
      <c r="D8" s="262"/>
      <c r="E8" s="262"/>
      <c r="F8" s="262"/>
      <c r="G8" s="263"/>
      <c r="H8" s="131"/>
      <c r="I8" s="215" t="s">
        <v>58</v>
      </c>
      <c r="J8" s="216"/>
      <c r="K8" s="217"/>
      <c r="L8" s="218"/>
      <c r="M8" s="131"/>
      <c r="N8" s="219" t="s">
        <v>45</v>
      </c>
      <c r="O8" s="220"/>
      <c r="P8" s="221"/>
      <c r="Q8" s="220">
        <f>J5-E5+1</f>
        <v>137</v>
      </c>
      <c r="R8" s="220"/>
      <c r="S8" s="222" t="s">
        <v>5</v>
      </c>
      <c r="T8" s="152"/>
      <c r="U8" s="215" t="s">
        <v>49</v>
      </c>
      <c r="V8" s="223"/>
      <c r="W8" s="223"/>
      <c r="X8" s="218"/>
      <c r="Y8" s="131"/>
      <c r="Z8" s="261" t="s">
        <v>47</v>
      </c>
      <c r="AA8" s="262"/>
      <c r="AB8" s="262"/>
      <c r="AC8" s="262"/>
      <c r="AD8" s="263"/>
      <c r="AE8" s="214"/>
      <c r="AF8" s="214"/>
      <c r="AG8" s="214"/>
      <c r="AH8" s="214"/>
      <c r="AI8" s="279" t="s">
        <v>86</v>
      </c>
      <c r="AJ8" s="279"/>
      <c r="AK8" s="279"/>
      <c r="AL8" s="131"/>
    </row>
    <row r="9" spans="1:45" s="131" customFormat="1" ht="18.75" customHeight="1" x14ac:dyDescent="0.4">
      <c r="B9" s="224" t="s">
        <v>56</v>
      </c>
      <c r="C9" s="261" t="s">
        <v>25</v>
      </c>
      <c r="D9" s="262"/>
      <c r="E9" s="262"/>
      <c r="F9" s="263"/>
      <c r="G9" s="68" t="str">
        <f>IF(AND(W9=W10,'1(実績)'!G9="○",'２(実績)'!G9="○"),"○","-")</f>
        <v>○</v>
      </c>
      <c r="I9" s="267" t="s">
        <v>57</v>
      </c>
      <c r="J9" s="268"/>
      <c r="K9" s="269"/>
      <c r="L9" s="195" t="str">
        <f>IF(L10="-","○","-")</f>
        <v>○</v>
      </c>
      <c r="N9" s="225" t="s">
        <v>30</v>
      </c>
      <c r="O9" s="214"/>
      <c r="P9" s="226"/>
      <c r="Q9" s="214">
        <f>COUNTIF(入力用３年!K:K,"○")-(COUNTA(入力用３年!G:G)-3)</f>
        <v>0</v>
      </c>
      <c r="R9" s="214"/>
      <c r="S9" s="227" t="s">
        <v>5</v>
      </c>
      <c r="T9" s="152"/>
      <c r="U9" s="225" t="s">
        <v>20</v>
      </c>
      <c r="V9" s="148"/>
      <c r="W9" s="151">
        <f>W10+W11</f>
        <v>0</v>
      </c>
      <c r="X9" s="227" t="s">
        <v>21</v>
      </c>
      <c r="Z9" s="215" t="s">
        <v>53</v>
      </c>
      <c r="AA9" s="223"/>
      <c r="AB9" s="223">
        <f>L14+X14+AJ14+L24+X24+AJ24+L34+X34+AJ34+L44+X44+AJ44</f>
        <v>0</v>
      </c>
      <c r="AC9" s="223"/>
      <c r="AD9" s="228" t="s">
        <v>5</v>
      </c>
      <c r="AE9" s="214"/>
      <c r="AF9" s="214"/>
      <c r="AG9" s="151"/>
      <c r="AH9" s="152"/>
    </row>
    <row r="10" spans="1:45" s="131" customFormat="1" ht="18.75" customHeight="1" x14ac:dyDescent="0.4">
      <c r="B10" s="214"/>
      <c r="C10" s="261" t="s">
        <v>26</v>
      </c>
      <c r="D10" s="262"/>
      <c r="E10" s="262"/>
      <c r="F10" s="263"/>
      <c r="G10" s="229" t="e">
        <f>IF(AND(G9="-",Z11&gt;=ROUNDDOWN((8/28)*100,1)),"○","-")</f>
        <v>#DIV/0!</v>
      </c>
      <c r="I10" s="261" t="s">
        <v>27</v>
      </c>
      <c r="J10" s="262"/>
      <c r="K10" s="263"/>
      <c r="L10" s="75" t="str">
        <f>IF(SUM(AO17:AQ20)&gt;0,"○","-")</f>
        <v>-</v>
      </c>
      <c r="N10" s="225" t="s">
        <v>61</v>
      </c>
      <c r="O10" s="214"/>
      <c r="P10" s="226"/>
      <c r="Q10" s="214">
        <f>COUNTIF(入力用３年!K:K,"-")</f>
        <v>0</v>
      </c>
      <c r="R10" s="214"/>
      <c r="S10" s="227" t="s">
        <v>5</v>
      </c>
      <c r="T10" s="152"/>
      <c r="U10" s="225" t="s">
        <v>22</v>
      </c>
      <c r="V10" s="148"/>
      <c r="W10" s="151">
        <f>COUNTIF(D13:AK51,"OK")</f>
        <v>0</v>
      </c>
      <c r="X10" s="227" t="s">
        <v>21</v>
      </c>
      <c r="Z10" s="261" t="s">
        <v>48</v>
      </c>
      <c r="AA10" s="262"/>
      <c r="AB10" s="262"/>
      <c r="AC10" s="262"/>
      <c r="AD10" s="263"/>
      <c r="AE10" s="214"/>
      <c r="AF10" s="214"/>
      <c r="AG10" s="151"/>
      <c r="AH10" s="152"/>
    </row>
    <row r="11" spans="1:45" s="131" customFormat="1" ht="18.75" customHeight="1" x14ac:dyDescent="0.4">
      <c r="B11" s="152"/>
      <c r="C11" s="261" t="s">
        <v>27</v>
      </c>
      <c r="D11" s="262"/>
      <c r="E11" s="262"/>
      <c r="F11" s="263"/>
      <c r="G11" s="68" t="e">
        <f>IF(AND(G9="-",G10="-"),"○","-")</f>
        <v>#DIV/0!</v>
      </c>
      <c r="N11" s="230" t="s">
        <v>62</v>
      </c>
      <c r="O11" s="231"/>
      <c r="P11" s="232"/>
      <c r="Q11" s="231">
        <f>COUNTA(入力用３年!G:G)-3</f>
        <v>0</v>
      </c>
      <c r="R11" s="231"/>
      <c r="S11" s="233" t="s">
        <v>5</v>
      </c>
      <c r="T11" s="152"/>
      <c r="U11" s="230" t="s">
        <v>23</v>
      </c>
      <c r="V11" s="231"/>
      <c r="W11" s="231">
        <f>COUNTIF(D13:AK51,"NG")</f>
        <v>0</v>
      </c>
      <c r="X11" s="233" t="s">
        <v>21</v>
      </c>
      <c r="Z11" s="261" t="e">
        <f>ROUNDDOWN(AB9/Q9*100,1)</f>
        <v>#DIV/0!</v>
      </c>
      <c r="AA11" s="262"/>
      <c r="AB11" s="262"/>
      <c r="AC11" s="223" t="s">
        <v>11</v>
      </c>
      <c r="AD11" s="218"/>
      <c r="AF11" s="214"/>
      <c r="AG11" s="214"/>
      <c r="AH11" s="152"/>
    </row>
    <row r="12" spans="1:45" s="131" customFormat="1" ht="18.75" customHeight="1" x14ac:dyDescent="0.4">
      <c r="P12" s="148"/>
      <c r="X12" s="152"/>
      <c r="Y12" s="152"/>
      <c r="Z12" s="152"/>
      <c r="AA12" s="152"/>
      <c r="AB12" s="152"/>
      <c r="AC12" s="152"/>
      <c r="AD12" s="152"/>
      <c r="AE12" s="152"/>
    </row>
    <row r="13" spans="1:45" s="203" customFormat="1" ht="18.75" customHeight="1" x14ac:dyDescent="0.4">
      <c r="B13" s="203" t="str">
        <f>TEXT(基本情報!D3,"YYYY")+2&amp;"年度"</f>
        <v>2027年度</v>
      </c>
      <c r="E13" s="235"/>
      <c r="F13" s="235"/>
      <c r="G13" s="235"/>
      <c r="H13" s="235"/>
      <c r="I13" s="235"/>
      <c r="J13" s="235"/>
      <c r="K13" s="235"/>
      <c r="L13" s="235"/>
      <c r="M13" s="235"/>
      <c r="N13" s="235"/>
      <c r="O13" s="235"/>
      <c r="P13" s="235"/>
      <c r="Q13" s="235"/>
      <c r="R13" s="235"/>
      <c r="S13" s="235"/>
      <c r="T13" s="235"/>
    </row>
    <row r="14" spans="1:45" s="131" customFormat="1" ht="18.75" customHeight="1" thickBot="1" x14ac:dyDescent="0.45">
      <c r="C14" s="297" t="s">
        <v>14</v>
      </c>
      <c r="D14" s="297"/>
      <c r="E14" s="131" t="str">
        <f>IF(H14="-","-",IF(OR(H14&gt;=8/28,L14&gt;=K23),"OK","NG"))</f>
        <v>-</v>
      </c>
      <c r="F14" s="296" t="s">
        <v>54</v>
      </c>
      <c r="G14" s="296"/>
      <c r="H14" s="305" t="str">
        <f>IFERROR(ROUNDDOWN(L14/(COUNTIFS(入力用３年!B:B,"&gt;="&amp;MIN(D17:J22),入力用３年!B:B,"&lt;="&amp;MAX(D17:J22),入力用３年!K:K,"○")-COUNTIFS(入力用３年!B:B,"&gt;="&amp;MIN(D17:J22),入力用３年!B:B,"&lt;="&amp;MAX(D17:J22),入力用３年!K:K,"○",入力用３年!G:G,"&lt;&gt;")),3),"-")</f>
        <v>-</v>
      </c>
      <c r="I14" s="305"/>
      <c r="J14" s="305"/>
      <c r="K14" s="148" t="s">
        <v>89</v>
      </c>
      <c r="L14" s="168">
        <f>COUNTIFS(入力用３年!B:B,"&gt;="&amp;MIN(D17:J22),入力用３年!B:B,"&lt;="&amp;MAX(D17:J22),入力用３年!K:K,"○",入力用３年!H:H,"休工",入力用３年!G:G,"")</f>
        <v>0</v>
      </c>
      <c r="M14" s="115"/>
      <c r="N14" s="135"/>
      <c r="O14" s="297" t="s">
        <v>14</v>
      </c>
      <c r="P14" s="297"/>
      <c r="Q14" s="131" t="str">
        <f>IF(T14="-","-",IF(OR(T14&gt;=8/28,X14&gt;=W23),"OK","NG"))</f>
        <v>-</v>
      </c>
      <c r="R14" s="296" t="s">
        <v>54</v>
      </c>
      <c r="S14" s="296"/>
      <c r="T14" s="298" t="str">
        <f>IFERROR(ROUNDDOWN(X14/(COUNTIFS(入力用３年!B:B,"&gt;="&amp;MIN(Q17:W22),入力用３年!B:B,"&lt;="&amp;MAX(Q17:W22),入力用３年!K:K,"○")-COUNTIFS(入力用３年!B:B,"&gt;="&amp;MIN(Q17:W22),入力用３年!B:B,"&lt;="&amp;MAX(Q17:W22),入力用３年!K:K,"○",入力用３年!G:G,"&lt;&gt;")),3),"-")</f>
        <v>-</v>
      </c>
      <c r="U14" s="298"/>
      <c r="V14" s="298"/>
      <c r="W14" s="148" t="s">
        <v>89</v>
      </c>
      <c r="X14" s="168">
        <f>COUNTIFS(入力用３年!B:B,"&gt;="&amp;MIN(P17:V22),入力用３年!B:B,"&lt;="&amp;MAX(P17:V22),入力用３年!K:K,"○",入力用３年!H:H,"休工",入力用３年!G:G,"")</f>
        <v>0</v>
      </c>
      <c r="Y14" s="115"/>
      <c r="Z14" s="135"/>
      <c r="AA14" s="297" t="s">
        <v>14</v>
      </c>
      <c r="AB14" s="297"/>
      <c r="AC14" s="131" t="str">
        <f>IF(AF14="-","-",IF(OR(AF14&gt;=8/28,AJ14&gt;=AI23),"OK","NG"))</f>
        <v>-</v>
      </c>
      <c r="AD14" s="296" t="s">
        <v>54</v>
      </c>
      <c r="AE14" s="296"/>
      <c r="AF14" s="298" t="str">
        <f>IFERROR(ROUNDDOWN(AJ14/(COUNTIFS(入力用３年!B:B,"&gt;="&amp;MIN(AD17:AJ22),入力用３年!B:B,"&lt;="&amp;MAX(AD17:AJ22),入力用３年!K:K,"○")-COUNTIFS(入力用３年!B:B,"&gt;="&amp;MIN(AD17:AJ22),入力用３年!B:B,"&lt;="&amp;MAX(AD17:AJ22),入力用３年!K:K,"○",入力用３年!G:G,"&lt;&gt;")),3),"-")</f>
        <v>-</v>
      </c>
      <c r="AG14" s="298"/>
      <c r="AH14" s="298"/>
      <c r="AI14" s="148" t="s">
        <v>89</v>
      </c>
      <c r="AJ14" s="168">
        <f>COUNTIFS(入力用３年!B:B,"&gt;="&amp;MIN(AB17:AH22),入力用３年!B:B,"&lt;="&amp;MAX(AB17:AH22),入力用３年!K:K,"○",入力用３年!H:H,"休工",入力用３年!G:G,"")</f>
        <v>0</v>
      </c>
      <c r="AK14" s="115"/>
    </row>
    <row r="15" spans="1:45" s="131" customFormat="1" ht="18.75" customHeight="1" x14ac:dyDescent="0.4">
      <c r="D15" s="132">
        <v>4</v>
      </c>
      <c r="E15" s="133" t="s">
        <v>4</v>
      </c>
      <c r="F15" s="133"/>
      <c r="G15" s="133"/>
      <c r="H15" s="133"/>
      <c r="I15" s="133"/>
      <c r="J15" s="157"/>
      <c r="K15" s="290" t="s">
        <v>60</v>
      </c>
      <c r="L15" s="291"/>
      <c r="M15" s="292"/>
      <c r="N15" s="149"/>
      <c r="P15" s="132">
        <v>5</v>
      </c>
      <c r="Q15" s="133" t="s">
        <v>4</v>
      </c>
      <c r="R15" s="133"/>
      <c r="S15" s="133"/>
      <c r="T15" s="133"/>
      <c r="U15" s="133"/>
      <c r="V15" s="157"/>
      <c r="W15" s="290" t="s">
        <v>60</v>
      </c>
      <c r="X15" s="291"/>
      <c r="Y15" s="292"/>
      <c r="Z15" s="149"/>
      <c r="AB15" s="132">
        <v>6</v>
      </c>
      <c r="AC15" s="133" t="s">
        <v>4</v>
      </c>
      <c r="AD15" s="133"/>
      <c r="AE15" s="133"/>
      <c r="AF15" s="133"/>
      <c r="AG15" s="133"/>
      <c r="AH15" s="157"/>
      <c r="AI15" s="290" t="s">
        <v>60</v>
      </c>
      <c r="AJ15" s="291"/>
      <c r="AK15" s="292"/>
    </row>
    <row r="16" spans="1:45" s="131" customFormat="1" ht="29.25" customHeight="1" x14ac:dyDescent="0.4">
      <c r="A16" s="237"/>
      <c r="D16" s="136" t="s">
        <v>5</v>
      </c>
      <c r="E16" s="137" t="s">
        <v>3</v>
      </c>
      <c r="F16" s="137" t="s">
        <v>6</v>
      </c>
      <c r="G16" s="137" t="s">
        <v>7</v>
      </c>
      <c r="H16" s="137" t="s">
        <v>8</v>
      </c>
      <c r="I16" s="137" t="s">
        <v>9</v>
      </c>
      <c r="J16" s="158" t="s">
        <v>10</v>
      </c>
      <c r="K16" s="139" t="s">
        <v>50</v>
      </c>
      <c r="L16" s="140" t="s">
        <v>89</v>
      </c>
      <c r="M16" s="141" t="s">
        <v>51</v>
      </c>
      <c r="N16" s="150"/>
      <c r="P16" s="136" t="s">
        <v>5</v>
      </c>
      <c r="Q16" s="137" t="s">
        <v>3</v>
      </c>
      <c r="R16" s="137" t="s">
        <v>6</v>
      </c>
      <c r="S16" s="137" t="s">
        <v>7</v>
      </c>
      <c r="T16" s="137" t="s">
        <v>8</v>
      </c>
      <c r="U16" s="137" t="s">
        <v>9</v>
      </c>
      <c r="V16" s="158" t="s">
        <v>10</v>
      </c>
      <c r="W16" s="139" t="s">
        <v>50</v>
      </c>
      <c r="X16" s="140" t="s">
        <v>89</v>
      </c>
      <c r="Y16" s="141" t="s">
        <v>51</v>
      </c>
      <c r="Z16" s="150"/>
      <c r="AB16" s="136" t="s">
        <v>5</v>
      </c>
      <c r="AC16" s="137" t="s">
        <v>3</v>
      </c>
      <c r="AD16" s="137" t="s">
        <v>6</v>
      </c>
      <c r="AE16" s="137" t="s">
        <v>7</v>
      </c>
      <c r="AF16" s="137" t="s">
        <v>8</v>
      </c>
      <c r="AG16" s="137" t="s">
        <v>9</v>
      </c>
      <c r="AH16" s="158" t="s">
        <v>10</v>
      </c>
      <c r="AI16" s="139" t="s">
        <v>50</v>
      </c>
      <c r="AJ16" s="140" t="s">
        <v>89</v>
      </c>
      <c r="AK16" s="141" t="s">
        <v>51</v>
      </c>
      <c r="AN16" s="143"/>
    </row>
    <row r="17" spans="3:43" s="131" customFormat="1" ht="18.75" customHeight="1" x14ac:dyDescent="0.4">
      <c r="D17" s="142" t="str">
        <f>IF(B17&lt;&gt;"",B17+1,IF(TEXT(基本情報!$D$3,"aaa")=D16,基本情報!$D$3,""))</f>
        <v/>
      </c>
      <c r="E17" s="127" t="str">
        <f>IF(D17&lt;&gt;"",D17+1,IF(TEXT(入力用３年!$B$8,"aaa")=E16,入力用３年!$B$8,""))</f>
        <v/>
      </c>
      <c r="F17" s="127" t="str">
        <f>IF(E17&lt;&gt;"",E17+1,IF(TEXT(入力用３年!$B$8,"aaa")=F16,入力用３年!$B$8,""))</f>
        <v/>
      </c>
      <c r="G17" s="127" t="str">
        <f>IF(F17&lt;&gt;"",F17+1,IF(TEXT(入力用３年!$B$8,"aaa")=G16,入力用３年!$B$8,""))</f>
        <v/>
      </c>
      <c r="H17" s="127">
        <f>IF(G17&lt;&gt;"",G17+1,IF(TEXT(入力用３年!$B$8,"aaa")=H16,入力用３年!$B$8,""))</f>
        <v>46478</v>
      </c>
      <c r="I17" s="127">
        <f>IF(H17&lt;&gt;"",H17+1,IF(TEXT(入力用３年!$B$8,"aaa")=I16,入力用３年!$B$8,""))</f>
        <v>46479</v>
      </c>
      <c r="J17" s="128">
        <f>IF(I17&lt;&gt;"",I17+1,IF(TEXT(入力用３年!$B$8,"aaa")=J16,入力用３年!$B$8,""))</f>
        <v>46480</v>
      </c>
      <c r="K17" s="159">
        <f>COUNTIFS(入力用３年!B:B,"&gt;="&amp;MIN(D17:J17),入力用３年!B:B,"&lt;="&amp;MAX(D17:J17),入力用３年!K:K,"○",入力用３年!G:G,"",入力用３年!D:D,"休日")</f>
        <v>0</v>
      </c>
      <c r="L17" s="112">
        <f>COUNTIFS(入力用３年!$B:$B,"&gt;="&amp;MIN(D17:J17),入力用３年!$B:$B,"&lt;="&amp;MAX(D17:J17),入力用３年!$K:$K,"○",入力用３年!$G:$G,"",入力用３年!$H:$H,"休工")</f>
        <v>0</v>
      </c>
      <c r="M17" s="121" t="str">
        <f t="shared" ref="M17:M22" si="0">IF(K17=0,"",IF(K17=0,"-",IF(L17&gt;=K17,"〇",IF(L17&lt;=K17,"×"))))</f>
        <v/>
      </c>
      <c r="N17" s="151"/>
      <c r="P17" s="142" t="str">
        <f t="shared" ref="P17:V17" si="1">IF(O17&lt;&gt;"",O17+1,IF(TEXT(EDATE(MIN($D$17:$J$17),1),"aaa")=P16,EDATE(MIN($D$17:$J$17),1),""))</f>
        <v/>
      </c>
      <c r="Q17" s="127" t="str">
        <f t="shared" si="1"/>
        <v/>
      </c>
      <c r="R17" s="127" t="str">
        <f t="shared" si="1"/>
        <v/>
      </c>
      <c r="S17" s="127" t="str">
        <f t="shared" si="1"/>
        <v/>
      </c>
      <c r="T17" s="127" t="str">
        <f t="shared" si="1"/>
        <v/>
      </c>
      <c r="U17" s="127" t="str">
        <f t="shared" si="1"/>
        <v/>
      </c>
      <c r="V17" s="128">
        <f t="shared" si="1"/>
        <v>46508</v>
      </c>
      <c r="W17" s="159">
        <f>COUNTIFS(入力用３年!B:B,"&gt;="&amp;MIN(P17:V17),入力用３年!B:B,"&lt;="&amp;MAX(P17:V17),入力用３年!K:K,"○",入力用３年!G:G,"",入力用３年!D:D,"休日")</f>
        <v>0</v>
      </c>
      <c r="X17" s="112">
        <f>COUNTIFS(入力用３年!$B:$B,"&gt;="&amp;MIN(P17:V17),入力用３年!$B:$B,"&lt;="&amp;MAX(P17:V17),入力用３年!$K:$K,"○",入力用３年!$G:$G,"",入力用３年!$H:$H,"休工")</f>
        <v>0</v>
      </c>
      <c r="Y17" s="121" t="str">
        <f t="shared" ref="Y17:Y22" si="2">IF(W17=0,"",IF(W17=0,"-",IF(X17&gt;=W17,"〇",IF(X17&lt;=W17,"×"))))</f>
        <v/>
      </c>
      <c r="Z17" s="151"/>
      <c r="AB17" s="142" t="str">
        <f t="shared" ref="AB17:AH17" si="3">IF(AA17&lt;&gt;"",AA17+1,IF(TEXT(EDATE(MIN($P$17:$V$17),1),"aaa")=AB16,EDATE(MIN($P$17:$V$17),1),""))</f>
        <v/>
      </c>
      <c r="AC17" s="127" t="str">
        <f t="shared" si="3"/>
        <v/>
      </c>
      <c r="AD17" s="127">
        <f t="shared" si="3"/>
        <v>46539</v>
      </c>
      <c r="AE17" s="127">
        <f t="shared" si="3"/>
        <v>46540</v>
      </c>
      <c r="AF17" s="127">
        <f t="shared" si="3"/>
        <v>46541</v>
      </c>
      <c r="AG17" s="127">
        <f t="shared" si="3"/>
        <v>46542</v>
      </c>
      <c r="AH17" s="128">
        <f t="shared" si="3"/>
        <v>46543</v>
      </c>
      <c r="AI17" s="159">
        <f>COUNTIFS(入力用３年!B:B,"&gt;="&amp;MIN(AB17:AH17),入力用３年!B:B,"&lt;="&amp;MAX(AB17:AH17),入力用３年!K:K,"○",入力用３年!G:G,"",入力用３年!D:D,"休日")</f>
        <v>0</v>
      </c>
      <c r="AJ17" s="112">
        <f>COUNTIFS(入力用３年!$B:$B,"&gt;="&amp;MIN(AB17:AH17),入力用３年!$B:$B,"&lt;="&amp;MAX(AB17:AH17),入力用３年!$K:$K,"○",入力用３年!$G:$G,"",入力用３年!$H:$H,"休工")</f>
        <v>0</v>
      </c>
      <c r="AK17" s="121" t="str">
        <f t="shared" ref="AK17:AK22" si="4">IF(AI17=0,"",IF(AI17=0,"-",IF(AJ17&gt;=AI17,"〇",IF(AJ17&lt;=AI17,"×"))))</f>
        <v/>
      </c>
      <c r="AN17" s="131" t="s">
        <v>87</v>
      </c>
      <c r="AO17" s="112">
        <f>COUNTIF($M$17:$M$22,"×")</f>
        <v>0</v>
      </c>
      <c r="AP17" s="112">
        <f>COUNTIF($Y$17:$Y$22,"×")</f>
        <v>0</v>
      </c>
      <c r="AQ17" s="112">
        <f>COUNTIF($AK$17:$AK$22,"×")</f>
        <v>0</v>
      </c>
    </row>
    <row r="18" spans="3:43" s="131" customFormat="1" ht="18.75" customHeight="1" x14ac:dyDescent="0.4">
      <c r="D18" s="142">
        <f>IFERROR(IF(MONTH(J17+1)=$D$15,J17+1,""),"")</f>
        <v>46481</v>
      </c>
      <c r="E18" s="127">
        <f t="shared" ref="E18" si="5">IFERROR(IF(MONTH(D18+1)=$D$15,D18+1,""),"")</f>
        <v>46482</v>
      </c>
      <c r="F18" s="127">
        <f t="shared" ref="E18:J22" si="6">IFERROR(IF(MONTH(E18+1)=$D$15,E18+1,""),"")</f>
        <v>46483</v>
      </c>
      <c r="G18" s="127">
        <f t="shared" si="6"/>
        <v>46484</v>
      </c>
      <c r="H18" s="127">
        <f t="shared" si="6"/>
        <v>46485</v>
      </c>
      <c r="I18" s="127">
        <f t="shared" si="6"/>
        <v>46486</v>
      </c>
      <c r="J18" s="128">
        <f t="shared" si="6"/>
        <v>46487</v>
      </c>
      <c r="K18" s="159">
        <f>COUNTIFS(入力用３年!B:B,"&gt;="&amp;MIN(D18:J18),入力用３年!B:B,"&lt;="&amp;MAX(D18:J18),入力用３年!K:K,"○",入力用３年!G:G,"",入力用３年!D:D,"休日")</f>
        <v>0</v>
      </c>
      <c r="L18" s="112">
        <f>COUNTIFS(入力用３年!$B:$B,"&gt;="&amp;MIN(D18:J18),入力用３年!$B:$B,"&lt;="&amp;MAX(D18:J18),入力用３年!$K:$K,"○",入力用３年!$G:$G,"",入力用３年!$H:$H,"休工")</f>
        <v>0</v>
      </c>
      <c r="M18" s="121" t="str">
        <f t="shared" si="0"/>
        <v/>
      </c>
      <c r="N18" s="151"/>
      <c r="P18" s="142">
        <f>IFERROR(IF(MONTH(V17+1)=$P$15,V17+1,""),"")</f>
        <v>46509</v>
      </c>
      <c r="Q18" s="127">
        <f t="shared" ref="Q18:V22" si="7">IFERROR(IF(MONTH(P18+1)=$P$15,P18+1,""),"")</f>
        <v>46510</v>
      </c>
      <c r="R18" s="127">
        <f t="shared" si="7"/>
        <v>46511</v>
      </c>
      <c r="S18" s="127">
        <f t="shared" si="7"/>
        <v>46512</v>
      </c>
      <c r="T18" s="127">
        <f t="shared" si="7"/>
        <v>46513</v>
      </c>
      <c r="U18" s="127">
        <f t="shared" si="7"/>
        <v>46514</v>
      </c>
      <c r="V18" s="128">
        <f t="shared" si="7"/>
        <v>46515</v>
      </c>
      <c r="W18" s="159">
        <f>COUNTIFS(入力用３年!B:B,"&gt;="&amp;MIN(P18:V18),入力用３年!B:B,"&lt;="&amp;MAX(P18:V18),入力用３年!K:K,"○",入力用３年!G:G,"",入力用３年!D:D,"休日")</f>
        <v>0</v>
      </c>
      <c r="X18" s="112">
        <f>COUNTIFS(入力用３年!$B:$B,"&gt;="&amp;MIN(P18:V18),入力用３年!$B:$B,"&lt;="&amp;MAX(P18:V18),入力用３年!$K:$K,"○",入力用３年!$G:$G,"",入力用３年!$H:$H,"休工")</f>
        <v>0</v>
      </c>
      <c r="Y18" s="121" t="str">
        <f t="shared" si="2"/>
        <v/>
      </c>
      <c r="Z18" s="151"/>
      <c r="AB18" s="142">
        <f>IFERROR(IF(MONTH(AH17+1)=$AB$15,AH17+1,""),"")</f>
        <v>46544</v>
      </c>
      <c r="AC18" s="127">
        <f t="shared" ref="AC18:AH22" si="8">IFERROR(IF(MONTH(AB18+1)=$AB$15,AB18+1,""),"")</f>
        <v>46545</v>
      </c>
      <c r="AD18" s="127">
        <f t="shared" si="8"/>
        <v>46546</v>
      </c>
      <c r="AE18" s="127">
        <f t="shared" si="8"/>
        <v>46547</v>
      </c>
      <c r="AF18" s="127">
        <f t="shared" si="8"/>
        <v>46548</v>
      </c>
      <c r="AG18" s="127">
        <f t="shared" si="8"/>
        <v>46549</v>
      </c>
      <c r="AH18" s="128">
        <f t="shared" si="8"/>
        <v>46550</v>
      </c>
      <c r="AI18" s="159">
        <f>COUNTIFS(入力用３年!B:B,"&gt;="&amp;MIN(AB18:AH18),入力用３年!B:B,"&lt;="&amp;MAX(AB18:AH18),入力用３年!K:K,"○",入力用３年!G:G,"",入力用３年!D:D,"休日")</f>
        <v>0</v>
      </c>
      <c r="AJ18" s="112">
        <f>COUNTIFS(入力用３年!$B:$B,"&gt;="&amp;MIN(AB18:AH18),入力用３年!$B:$B,"&lt;="&amp;MAX(AB18:AH18),入力用３年!$K:$K,"○",入力用３年!$G:$G,"",入力用３年!$H:$H,"休工")</f>
        <v>0</v>
      </c>
      <c r="AK18" s="121" t="str">
        <f t="shared" si="4"/>
        <v/>
      </c>
      <c r="AN18" s="131" t="s">
        <v>88</v>
      </c>
      <c r="AO18" s="112">
        <f>COUNTIF($M$27:$M$32,"×")</f>
        <v>0</v>
      </c>
      <c r="AP18" s="112">
        <f>COUNTIF($Y$27:$Y$32,"×")</f>
        <v>0</v>
      </c>
      <c r="AQ18" s="112">
        <f>COUNTIF($AK$27:$AK$32,"×")</f>
        <v>0</v>
      </c>
    </row>
    <row r="19" spans="3:43" s="131" customFormat="1" ht="18.75" customHeight="1" x14ac:dyDescent="0.4">
      <c r="D19" s="142">
        <f>IFERROR(IF(MONTH(J18+1)=$D$15,J18+1,""),"")</f>
        <v>46488</v>
      </c>
      <c r="E19" s="127">
        <f t="shared" si="6"/>
        <v>46489</v>
      </c>
      <c r="F19" s="127">
        <f t="shared" si="6"/>
        <v>46490</v>
      </c>
      <c r="G19" s="127">
        <f t="shared" si="6"/>
        <v>46491</v>
      </c>
      <c r="H19" s="127">
        <f t="shared" si="6"/>
        <v>46492</v>
      </c>
      <c r="I19" s="127">
        <f t="shared" si="6"/>
        <v>46493</v>
      </c>
      <c r="J19" s="128">
        <f t="shared" si="6"/>
        <v>46494</v>
      </c>
      <c r="K19" s="159">
        <f>COUNTIFS(入力用３年!B:B,"&gt;="&amp;MIN(D19:J19),入力用３年!B:B,"&lt;="&amp;MAX(D19:J19),入力用３年!K:K,"○",入力用３年!G:G,"",入力用３年!D:D,"休日")</f>
        <v>0</v>
      </c>
      <c r="L19" s="112">
        <f>COUNTIFS(入力用３年!$B:$B,"&gt;="&amp;MIN(D19:J19),入力用３年!$B:$B,"&lt;="&amp;MAX(D19:J19),入力用３年!$K:$K,"○",入力用３年!$G:$G,"",入力用３年!$H:$H,"休工")</f>
        <v>0</v>
      </c>
      <c r="M19" s="121" t="str">
        <f t="shared" si="0"/>
        <v/>
      </c>
      <c r="N19" s="151"/>
      <c r="P19" s="142">
        <f>IFERROR(IF(MONTH(V18+1)=$P$15,V18+1,""),"")</f>
        <v>46516</v>
      </c>
      <c r="Q19" s="127">
        <f t="shared" si="7"/>
        <v>46517</v>
      </c>
      <c r="R19" s="127">
        <f t="shared" si="7"/>
        <v>46518</v>
      </c>
      <c r="S19" s="127">
        <f t="shared" si="7"/>
        <v>46519</v>
      </c>
      <c r="T19" s="127">
        <f t="shared" si="7"/>
        <v>46520</v>
      </c>
      <c r="U19" s="127">
        <f t="shared" si="7"/>
        <v>46521</v>
      </c>
      <c r="V19" s="128">
        <f t="shared" si="7"/>
        <v>46522</v>
      </c>
      <c r="W19" s="159">
        <f>COUNTIFS(入力用３年!B:B,"&gt;="&amp;MIN(P19:V19),入力用３年!B:B,"&lt;="&amp;MAX(P19:V19),入力用３年!K:K,"○",入力用３年!G:G,"",入力用３年!D:D,"休日")</f>
        <v>0</v>
      </c>
      <c r="X19" s="112">
        <f>COUNTIFS(入力用３年!$B:$B,"&gt;="&amp;MIN(P19:V19),入力用３年!$B:$B,"&lt;="&amp;MAX(P19:V19),入力用３年!$K:$K,"○",入力用３年!$G:$G,"",入力用３年!$H:$H,"休工")</f>
        <v>0</v>
      </c>
      <c r="Y19" s="121" t="str">
        <f t="shared" si="2"/>
        <v/>
      </c>
      <c r="Z19" s="151"/>
      <c r="AB19" s="142">
        <f>IFERROR(IF(MONTH(AH18+1)=$AB$15,AH18+1,""),"")</f>
        <v>46551</v>
      </c>
      <c r="AC19" s="127">
        <f t="shared" si="8"/>
        <v>46552</v>
      </c>
      <c r="AD19" s="127">
        <f t="shared" si="8"/>
        <v>46553</v>
      </c>
      <c r="AE19" s="127">
        <f t="shared" si="8"/>
        <v>46554</v>
      </c>
      <c r="AF19" s="127">
        <f t="shared" si="8"/>
        <v>46555</v>
      </c>
      <c r="AG19" s="127">
        <f t="shared" si="8"/>
        <v>46556</v>
      </c>
      <c r="AH19" s="128">
        <f t="shared" si="8"/>
        <v>46557</v>
      </c>
      <c r="AI19" s="159">
        <f>COUNTIFS(入力用３年!B:B,"&gt;="&amp;MIN(AB19:AH19),入力用３年!B:B,"&lt;="&amp;MAX(AB19:AH19),入力用３年!K:K,"○",入力用３年!G:G,"",入力用３年!D:D,"休日")</f>
        <v>0</v>
      </c>
      <c r="AJ19" s="112">
        <f>COUNTIFS(入力用３年!$B:$B,"&gt;="&amp;MIN(AB19:AH19),入力用３年!$B:$B,"&lt;="&amp;MAX(AB19:AH19),入力用３年!$K:$K,"○",入力用３年!$G:$G,"",入力用３年!$H:$H,"休工")</f>
        <v>0</v>
      </c>
      <c r="AK19" s="121" t="str">
        <f t="shared" si="4"/>
        <v/>
      </c>
      <c r="AO19" s="112">
        <f>COUNTIF($M$37:$M$42,"×")</f>
        <v>0</v>
      </c>
      <c r="AP19" s="112">
        <f>COUNTIF($Y$37:$Y$42,"×")</f>
        <v>0</v>
      </c>
      <c r="AQ19" s="112">
        <f>COUNTIF($AK$37:$AK$42,"×")</f>
        <v>0</v>
      </c>
    </row>
    <row r="20" spans="3:43" s="131" customFormat="1" ht="18.75" customHeight="1" x14ac:dyDescent="0.4">
      <c r="D20" s="142">
        <f>IFERROR(IF(MONTH(J19+1)=$D$15,J19+1,""),"")</f>
        <v>46495</v>
      </c>
      <c r="E20" s="127">
        <f t="shared" si="6"/>
        <v>46496</v>
      </c>
      <c r="F20" s="127">
        <f t="shared" si="6"/>
        <v>46497</v>
      </c>
      <c r="G20" s="127">
        <f t="shared" si="6"/>
        <v>46498</v>
      </c>
      <c r="H20" s="127">
        <f t="shared" si="6"/>
        <v>46499</v>
      </c>
      <c r="I20" s="127">
        <f t="shared" si="6"/>
        <v>46500</v>
      </c>
      <c r="J20" s="128">
        <f t="shared" si="6"/>
        <v>46501</v>
      </c>
      <c r="K20" s="159">
        <f>COUNTIFS(入力用３年!B:B,"&gt;="&amp;MIN(D20:J20),入力用３年!B:B,"&lt;="&amp;MAX(D20:J20),入力用３年!K:K,"○",入力用３年!G:G,"",入力用３年!D:D,"休日")</f>
        <v>0</v>
      </c>
      <c r="L20" s="112">
        <f>COUNTIFS(入力用３年!$B:$B,"&gt;="&amp;MIN(D20:J20),入力用３年!$B:$B,"&lt;="&amp;MAX(D20:J20),入力用３年!$K:$K,"○",入力用３年!$G:$G,"",入力用３年!$H:$H,"休工")</f>
        <v>0</v>
      </c>
      <c r="M20" s="121" t="str">
        <f t="shared" si="0"/>
        <v/>
      </c>
      <c r="N20" s="151"/>
      <c r="P20" s="142">
        <f>IFERROR(IF(MONTH(V19+1)=$P$15,V19+1,""),"")</f>
        <v>46523</v>
      </c>
      <c r="Q20" s="127">
        <f t="shared" si="7"/>
        <v>46524</v>
      </c>
      <c r="R20" s="127">
        <f t="shared" si="7"/>
        <v>46525</v>
      </c>
      <c r="S20" s="127">
        <f t="shared" si="7"/>
        <v>46526</v>
      </c>
      <c r="T20" s="127">
        <f t="shared" si="7"/>
        <v>46527</v>
      </c>
      <c r="U20" s="127">
        <f t="shared" si="7"/>
        <v>46528</v>
      </c>
      <c r="V20" s="128">
        <f t="shared" si="7"/>
        <v>46529</v>
      </c>
      <c r="W20" s="159">
        <f>COUNTIFS(入力用３年!B:B,"&gt;="&amp;MIN(P20:V20),入力用３年!B:B,"&lt;="&amp;MAX(P20:V20),入力用３年!K:K,"○",入力用３年!G:G,"",入力用３年!D:D,"休日")</f>
        <v>0</v>
      </c>
      <c r="X20" s="112">
        <f>COUNTIFS(入力用３年!$B:$B,"&gt;="&amp;MIN(P20:V20),入力用３年!$B:$B,"&lt;="&amp;MAX(P20:V20),入力用３年!$K:$K,"○",入力用３年!$G:$G,"",入力用３年!$H:$H,"休工")</f>
        <v>0</v>
      </c>
      <c r="Y20" s="121" t="str">
        <f t="shared" si="2"/>
        <v/>
      </c>
      <c r="Z20" s="151"/>
      <c r="AB20" s="142">
        <f>IFERROR(IF(MONTH(AH19+1)=$AB$15,AH19+1,""),"")</f>
        <v>46558</v>
      </c>
      <c r="AC20" s="127">
        <f t="shared" si="8"/>
        <v>46559</v>
      </c>
      <c r="AD20" s="127">
        <f t="shared" si="8"/>
        <v>46560</v>
      </c>
      <c r="AE20" s="127">
        <f t="shared" si="8"/>
        <v>46561</v>
      </c>
      <c r="AF20" s="127">
        <f t="shared" si="8"/>
        <v>46562</v>
      </c>
      <c r="AG20" s="127">
        <f t="shared" si="8"/>
        <v>46563</v>
      </c>
      <c r="AH20" s="128">
        <f t="shared" si="8"/>
        <v>46564</v>
      </c>
      <c r="AI20" s="159">
        <f>COUNTIFS(入力用３年!B:B,"&gt;="&amp;MIN(AB20:AH20),入力用３年!B:B,"&lt;="&amp;MAX(AB20:AH20),入力用３年!K:K,"○",入力用３年!G:G,"",入力用３年!D:D,"休日")</f>
        <v>0</v>
      </c>
      <c r="AJ20" s="112">
        <f>COUNTIFS(入力用３年!$B:$B,"&gt;="&amp;MIN(AB20:AH20),入力用３年!$B:$B,"&lt;="&amp;MAX(AB20:AH20),入力用３年!$K:$K,"○",入力用３年!$G:$G,"",入力用３年!$H:$H,"休工")</f>
        <v>0</v>
      </c>
      <c r="AK20" s="121" t="str">
        <f t="shared" si="4"/>
        <v/>
      </c>
      <c r="AO20" s="112">
        <f>COUNTIF($M$47:$M$52,"×")</f>
        <v>0</v>
      </c>
      <c r="AP20" s="112">
        <f>COUNTIF($Y$47:$Y$52,"×")</f>
        <v>0</v>
      </c>
      <c r="AQ20" s="112">
        <f>COUNTIF($AK$47:$AK$52,"×")</f>
        <v>0</v>
      </c>
    </row>
    <row r="21" spans="3:43" s="131" customFormat="1" ht="18.75" customHeight="1" x14ac:dyDescent="0.4">
      <c r="D21" s="142">
        <f>IFERROR(IF(MONTH(J20+1)=$D$15,J20+1,""),"")</f>
        <v>46502</v>
      </c>
      <c r="E21" s="127">
        <f t="shared" si="6"/>
        <v>46503</v>
      </c>
      <c r="F21" s="127">
        <f t="shared" si="6"/>
        <v>46504</v>
      </c>
      <c r="G21" s="127">
        <f t="shared" si="6"/>
        <v>46505</v>
      </c>
      <c r="H21" s="127">
        <f t="shared" si="6"/>
        <v>46506</v>
      </c>
      <c r="I21" s="127">
        <f t="shared" si="6"/>
        <v>46507</v>
      </c>
      <c r="J21" s="128" t="str">
        <f t="shared" si="6"/>
        <v/>
      </c>
      <c r="K21" s="159">
        <f>COUNTIFS(入力用３年!B:B,"&gt;="&amp;MIN(D21:J21),入力用３年!B:B,"&lt;="&amp;MAX(D21:J21),入力用３年!K:K,"○",入力用３年!G:G,"",入力用３年!D:D,"休日")</f>
        <v>0</v>
      </c>
      <c r="L21" s="112">
        <f>COUNTIFS(入力用３年!$B:$B,"&gt;="&amp;MIN(D21:J21),入力用３年!$B:$B,"&lt;="&amp;MAX(D21:J21),入力用３年!$K:$K,"○",入力用３年!$G:$G,"",入力用３年!$H:$H,"休工")</f>
        <v>0</v>
      </c>
      <c r="M21" s="121" t="str">
        <f t="shared" si="0"/>
        <v/>
      </c>
      <c r="N21" s="151"/>
      <c r="P21" s="142">
        <f>IFERROR(IF(MONTH(V20+1)=$P$15,V20+1,""),"")</f>
        <v>46530</v>
      </c>
      <c r="Q21" s="127">
        <f t="shared" si="7"/>
        <v>46531</v>
      </c>
      <c r="R21" s="127">
        <f t="shared" si="7"/>
        <v>46532</v>
      </c>
      <c r="S21" s="127">
        <f t="shared" si="7"/>
        <v>46533</v>
      </c>
      <c r="T21" s="127">
        <f t="shared" si="7"/>
        <v>46534</v>
      </c>
      <c r="U21" s="127">
        <f t="shared" si="7"/>
        <v>46535</v>
      </c>
      <c r="V21" s="128">
        <f t="shared" si="7"/>
        <v>46536</v>
      </c>
      <c r="W21" s="159">
        <f>COUNTIFS(入力用３年!B:B,"&gt;="&amp;MIN(P21:V21),入力用３年!B:B,"&lt;="&amp;MAX(P21:V21),入力用３年!K:K,"○",入力用３年!G:G,"",入力用３年!D:D,"休日")</f>
        <v>0</v>
      </c>
      <c r="X21" s="112">
        <f>COUNTIFS(入力用３年!$B:$B,"&gt;="&amp;MIN(P21:V21),入力用３年!$B:$B,"&lt;="&amp;MAX(P21:V21),入力用３年!$K:$K,"○",入力用３年!$G:$G,"",入力用３年!$H:$H,"休工")</f>
        <v>0</v>
      </c>
      <c r="Y21" s="121" t="str">
        <f t="shared" si="2"/>
        <v/>
      </c>
      <c r="Z21" s="151"/>
      <c r="AB21" s="142">
        <f>IFERROR(IF(MONTH(AH20+1)=$AB$15,AH20+1,""),"")</f>
        <v>46565</v>
      </c>
      <c r="AC21" s="127">
        <f t="shared" si="8"/>
        <v>46566</v>
      </c>
      <c r="AD21" s="127">
        <f t="shared" si="8"/>
        <v>46567</v>
      </c>
      <c r="AE21" s="127">
        <f t="shared" si="8"/>
        <v>46568</v>
      </c>
      <c r="AF21" s="127" t="str">
        <f t="shared" si="8"/>
        <v/>
      </c>
      <c r="AG21" s="127" t="str">
        <f t="shared" si="8"/>
        <v/>
      </c>
      <c r="AH21" s="128" t="str">
        <f t="shared" si="8"/>
        <v/>
      </c>
      <c r="AI21" s="159">
        <f>COUNTIFS(入力用３年!B:B,"&gt;="&amp;MIN(AB21:AH21),入力用３年!B:B,"&lt;="&amp;MAX(AB21:AH21),入力用３年!K:K,"○",入力用３年!G:G,"",入力用３年!D:D,"休日")</f>
        <v>0</v>
      </c>
      <c r="AJ21" s="112">
        <f>COUNTIFS(入力用３年!$B:$B,"&gt;="&amp;MIN(AB21:AH21),入力用３年!$B:$B,"&lt;="&amp;MAX(AB21:AH21),入力用３年!$K:$K,"○",入力用３年!$G:$G,"",入力用３年!$H:$H,"休工")</f>
        <v>0</v>
      </c>
      <c r="AK21" s="121" t="str">
        <f t="shared" si="4"/>
        <v/>
      </c>
    </row>
    <row r="22" spans="3:43" s="131" customFormat="1" ht="18.75" customHeight="1" thickBot="1" x14ac:dyDescent="0.45">
      <c r="D22" s="144" t="str">
        <f>IFERROR(IF(MONTH(J21+1)=$D$15,J21+1,""),"")</f>
        <v/>
      </c>
      <c r="E22" s="129" t="str">
        <f t="shared" si="6"/>
        <v/>
      </c>
      <c r="F22" s="129" t="str">
        <f t="shared" si="6"/>
        <v/>
      </c>
      <c r="G22" s="129" t="str">
        <f t="shared" si="6"/>
        <v/>
      </c>
      <c r="H22" s="129" t="str">
        <f t="shared" si="6"/>
        <v/>
      </c>
      <c r="I22" s="129" t="str">
        <f t="shared" si="6"/>
        <v/>
      </c>
      <c r="J22" s="130" t="str">
        <f t="shared" si="6"/>
        <v/>
      </c>
      <c r="K22" s="160">
        <f>COUNTIFS(入力用３年!B:B,"&gt;="&amp;MIN(D22:J22),入力用３年!B:B,"&lt;="&amp;MAX(D22:J22),入力用３年!K:K,"○",入力用３年!G:G,"",入力用３年!D:D,"休日")</f>
        <v>0</v>
      </c>
      <c r="L22" s="123">
        <f>COUNTIFS(入力用３年!$B:$B,"&gt;="&amp;MIN(D22:J22),入力用３年!$B:$B,"&lt;="&amp;MAX(D22:J22),入力用３年!$K:$K,"○",入力用３年!$G:$G,"",入力用３年!$H:$H,"休工")</f>
        <v>0</v>
      </c>
      <c r="M22" s="124" t="str">
        <f t="shared" si="0"/>
        <v/>
      </c>
      <c r="N22" s="151"/>
      <c r="P22" s="144">
        <f>IFERROR(IF(MONTH(V21+1)=$P$15,V21+1,""),"")</f>
        <v>46537</v>
      </c>
      <c r="Q22" s="129">
        <f t="shared" si="7"/>
        <v>46538</v>
      </c>
      <c r="R22" s="129" t="str">
        <f t="shared" si="7"/>
        <v/>
      </c>
      <c r="S22" s="129" t="str">
        <f t="shared" si="7"/>
        <v/>
      </c>
      <c r="T22" s="129" t="str">
        <f t="shared" si="7"/>
        <v/>
      </c>
      <c r="U22" s="129" t="str">
        <f t="shared" si="7"/>
        <v/>
      </c>
      <c r="V22" s="130" t="str">
        <f t="shared" si="7"/>
        <v/>
      </c>
      <c r="W22" s="160">
        <f>COUNTIFS(入力用３年!B:B,"&gt;="&amp;MIN(P22:V22),入力用３年!B:B,"&lt;="&amp;MAX(P22:V22),入力用３年!K:K,"○",入力用３年!G:G,"",入力用３年!D:D,"休日")</f>
        <v>0</v>
      </c>
      <c r="X22" s="123">
        <f>COUNTIFS(入力用３年!$B:$B,"&gt;="&amp;MIN(P22:V22),入力用３年!$B:$B,"&lt;="&amp;MAX(P22:V22),入力用３年!$K:$K,"○",入力用３年!$G:$G,"",入力用３年!$H:$H,"休工")</f>
        <v>0</v>
      </c>
      <c r="Y22" s="124" t="str">
        <f t="shared" si="2"/>
        <v/>
      </c>
      <c r="Z22" s="151"/>
      <c r="AB22" s="144" t="str">
        <f>IFERROR(IF(MONTH(AH21+1)=$AB$15,AH21+1,""),"")</f>
        <v/>
      </c>
      <c r="AC22" s="129" t="str">
        <f t="shared" si="8"/>
        <v/>
      </c>
      <c r="AD22" s="129" t="str">
        <f t="shared" si="8"/>
        <v/>
      </c>
      <c r="AE22" s="129" t="str">
        <f t="shared" si="8"/>
        <v/>
      </c>
      <c r="AF22" s="129" t="str">
        <f t="shared" si="8"/>
        <v/>
      </c>
      <c r="AG22" s="129" t="str">
        <f t="shared" si="8"/>
        <v/>
      </c>
      <c r="AH22" s="130" t="str">
        <f t="shared" si="8"/>
        <v/>
      </c>
      <c r="AI22" s="160">
        <f>COUNTIFS(入力用３年!B:B,"&gt;="&amp;MIN(AB22:AH22),入力用３年!B:B,"&lt;="&amp;MAX(AB22:AH22),入力用３年!K:K,"○",入力用３年!G:G,"",入力用３年!D:D,"休日")</f>
        <v>0</v>
      </c>
      <c r="AJ22" s="123">
        <f>COUNTIFS(入力用３年!$B:$B,"&gt;="&amp;MIN(AB22:AH22),入力用３年!$B:$B,"&lt;="&amp;MAX(AB22:AH22),入力用３年!$K:$K,"○",入力用３年!$G:$G,"",入力用３年!$H:$H,"休工")</f>
        <v>0</v>
      </c>
      <c r="AK22" s="124" t="str">
        <f t="shared" si="4"/>
        <v/>
      </c>
    </row>
    <row r="23" spans="3:43" s="131" customFormat="1" ht="18.75" customHeight="1" x14ac:dyDescent="0.4">
      <c r="D23" s="152"/>
      <c r="E23" s="153"/>
      <c r="F23" s="154"/>
      <c r="G23" s="145"/>
      <c r="H23" s="146"/>
      <c r="I23" s="152"/>
      <c r="J23" s="146"/>
      <c r="K23" s="147">
        <f>SUM(K17:K22)</f>
        <v>0</v>
      </c>
      <c r="L23" s="147"/>
      <c r="M23" s="147"/>
      <c r="N23" s="147"/>
      <c r="O23" s="152"/>
      <c r="P23" s="152"/>
      <c r="Q23" s="152"/>
      <c r="R23" s="152"/>
      <c r="S23" s="145"/>
      <c r="T23" s="146"/>
      <c r="U23" s="152"/>
      <c r="V23" s="146"/>
      <c r="W23" s="147">
        <f>SUM(W17:W22)</f>
        <v>0</v>
      </c>
      <c r="X23" s="147"/>
      <c r="Y23" s="147"/>
      <c r="Z23" s="147"/>
      <c r="AA23" s="152"/>
      <c r="AB23" s="152"/>
      <c r="AC23" s="152"/>
      <c r="AD23" s="152"/>
      <c r="AE23" s="145"/>
      <c r="AF23" s="146"/>
      <c r="AG23" s="152"/>
      <c r="AH23" s="146"/>
      <c r="AI23" s="147">
        <f>SUM(AI17:AI22)</f>
        <v>0</v>
      </c>
      <c r="AJ23" s="147"/>
      <c r="AK23" s="147"/>
    </row>
    <row r="24" spans="3:43" s="131" customFormat="1" ht="18.75" customHeight="1" thickBot="1" x14ac:dyDescent="0.45">
      <c r="C24" s="297" t="s">
        <v>14</v>
      </c>
      <c r="D24" s="297"/>
      <c r="E24" s="131" t="str">
        <f>IF(H24="-","-",IF(OR(H24&gt;=8/28,L24&gt;=K33),"OK","NG"))</f>
        <v>-</v>
      </c>
      <c r="F24" s="296" t="s">
        <v>54</v>
      </c>
      <c r="G24" s="296"/>
      <c r="H24" s="298" t="str">
        <f>IFERROR(ROUNDDOWN(L24/(COUNTIFS(入力用３年!B:B,"&gt;="&amp;MIN(D27:J32),入力用３年!B:B,"&lt;="&amp;MAX(D27:J32),入力用３年!K:K,"○")-COUNTIFS(入力用３年!B:B,"&gt;="&amp;MIN(D27:J32),入力用３年!B:B,"&lt;="&amp;MAX(D27:J32),入力用３年!K:K,"○",入力用３年!G:G,"&lt;&gt;")),3),"-")</f>
        <v>-</v>
      </c>
      <c r="I24" s="298"/>
      <c r="J24" s="298"/>
      <c r="K24" s="148" t="s">
        <v>89</v>
      </c>
      <c r="L24" s="168">
        <f>COUNTIFS(入力用３年!B:B,"&gt;="&amp;MIN(D27:J32),入力用３年!B:B,"&lt;="&amp;MAX(D27:J32),入力用３年!K:K,"○",入力用３年!H:H,"休工",入力用３年!G:G,"")</f>
        <v>0</v>
      </c>
      <c r="M24" s="115"/>
      <c r="N24" s="135"/>
      <c r="O24" s="297" t="s">
        <v>14</v>
      </c>
      <c r="P24" s="297"/>
      <c r="Q24" s="131" t="str">
        <f>IF(T24="-","-",IF(OR(T24&gt;=8/28,X24&gt;=W33),"OK","NG"))</f>
        <v>-</v>
      </c>
      <c r="R24" s="296" t="s">
        <v>54</v>
      </c>
      <c r="S24" s="296"/>
      <c r="T24" s="298" t="str">
        <f>IFERROR(ROUNDDOWN(X24/(COUNTIFS(入力用３年!B:B,"&gt;="&amp;MIN(P27:V32),入力用３年!B:B,"&lt;="&amp;MAX(P27:V32),入力用３年!K:K,"○")-COUNTIFS(入力用３年!B:B,"&gt;="&amp;MIN(P27:V32),入力用３年!B:B,"&lt;="&amp;MAX(P27:V32),入力用３年!K:K,"○",入力用３年!G:G,"&lt;&gt;")),3),"-")</f>
        <v>-</v>
      </c>
      <c r="U24" s="298"/>
      <c r="V24" s="298"/>
      <c r="W24" s="148" t="s">
        <v>89</v>
      </c>
      <c r="X24" s="168">
        <f>COUNTIFS(入力用３年!B:B,"&gt;="&amp;MIN(P27:V32),入力用３年!B:B,"&lt;="&amp;MAX(P27:V32),入力用３年!K:K,"○",入力用３年!H:H,"休工",入力用３年!G:G,"")</f>
        <v>0</v>
      </c>
      <c r="Y24" s="115"/>
      <c r="Z24" s="135"/>
      <c r="AA24" s="297" t="s">
        <v>14</v>
      </c>
      <c r="AB24" s="297"/>
      <c r="AC24" s="131" t="str">
        <f>IF(AF24="-","-",IF(OR(AF24&gt;=8/28,AJ24&gt;=AI33),"OK","NG"))</f>
        <v>-</v>
      </c>
      <c r="AD24" s="296" t="s">
        <v>54</v>
      </c>
      <c r="AE24" s="296"/>
      <c r="AF24" s="298" t="str">
        <f>IFERROR(ROUNDDOWN(AJ24/(COUNTIFS(入力用３年!B:B,"&gt;="&amp;MIN(AB27:AH32),入力用３年!B:B,"&lt;="&amp;MAX(AB27:AH32),入力用３年!K:K,"○")-COUNTIFS(入力用３年!B:B,"&gt;="&amp;MIN(AB27:AH32),入力用３年!B:B,"&lt;="&amp;MAX(AB27:AH32),入力用３年!K:K,"○",入力用３年!G:G,"&lt;&gt;")),3),"-")</f>
        <v>-</v>
      </c>
      <c r="AG24" s="298"/>
      <c r="AH24" s="298"/>
      <c r="AI24" s="148" t="s">
        <v>89</v>
      </c>
      <c r="AJ24" s="168">
        <f>COUNTIFS(入力用３年!B:B,"&gt;="&amp;MIN(AB27:AH32),入力用３年!B:B,"&lt;="&amp;MAX(AB27:AH32),入力用３年!K:K,"○",入力用３年!H:H,"休工",入力用３年!G:G,"")</f>
        <v>0</v>
      </c>
      <c r="AK24" s="115"/>
    </row>
    <row r="25" spans="3:43" s="131" customFormat="1" ht="18.75" customHeight="1" x14ac:dyDescent="0.4">
      <c r="D25" s="132">
        <v>7</v>
      </c>
      <c r="E25" s="133" t="s">
        <v>4</v>
      </c>
      <c r="F25" s="133"/>
      <c r="G25" s="133"/>
      <c r="H25" s="133"/>
      <c r="I25" s="133"/>
      <c r="J25" s="157"/>
      <c r="K25" s="290" t="s">
        <v>60</v>
      </c>
      <c r="L25" s="291"/>
      <c r="M25" s="292"/>
      <c r="N25" s="149"/>
      <c r="P25" s="132">
        <v>8</v>
      </c>
      <c r="Q25" s="133" t="s">
        <v>4</v>
      </c>
      <c r="R25" s="133"/>
      <c r="S25" s="133"/>
      <c r="T25" s="133"/>
      <c r="U25" s="133"/>
      <c r="V25" s="157"/>
      <c r="W25" s="290" t="s">
        <v>60</v>
      </c>
      <c r="X25" s="291"/>
      <c r="Y25" s="292"/>
      <c r="Z25" s="149"/>
      <c r="AB25" s="132">
        <v>9</v>
      </c>
      <c r="AC25" s="133" t="s">
        <v>4</v>
      </c>
      <c r="AD25" s="133"/>
      <c r="AE25" s="133"/>
      <c r="AF25" s="133"/>
      <c r="AG25" s="133"/>
      <c r="AH25" s="157"/>
      <c r="AI25" s="290" t="s">
        <v>60</v>
      </c>
      <c r="AJ25" s="291"/>
      <c r="AK25" s="292"/>
    </row>
    <row r="26" spans="3:43" s="131" customFormat="1" ht="27.75" customHeight="1" x14ac:dyDescent="0.4">
      <c r="D26" s="136" t="s">
        <v>5</v>
      </c>
      <c r="E26" s="137" t="s">
        <v>3</v>
      </c>
      <c r="F26" s="137" t="s">
        <v>6</v>
      </c>
      <c r="G26" s="137" t="s">
        <v>7</v>
      </c>
      <c r="H26" s="137" t="s">
        <v>8</v>
      </c>
      <c r="I26" s="137" t="s">
        <v>9</v>
      </c>
      <c r="J26" s="158" t="s">
        <v>10</v>
      </c>
      <c r="K26" s="139" t="s">
        <v>50</v>
      </c>
      <c r="L26" s="140" t="s">
        <v>89</v>
      </c>
      <c r="M26" s="141" t="s">
        <v>51</v>
      </c>
      <c r="N26" s="150"/>
      <c r="P26" s="136" t="s">
        <v>5</v>
      </c>
      <c r="Q26" s="137" t="s">
        <v>3</v>
      </c>
      <c r="R26" s="137" t="s">
        <v>6</v>
      </c>
      <c r="S26" s="137" t="s">
        <v>7</v>
      </c>
      <c r="T26" s="137" t="s">
        <v>8</v>
      </c>
      <c r="U26" s="137" t="s">
        <v>9</v>
      </c>
      <c r="V26" s="158" t="s">
        <v>10</v>
      </c>
      <c r="W26" s="139" t="s">
        <v>50</v>
      </c>
      <c r="X26" s="140" t="s">
        <v>89</v>
      </c>
      <c r="Y26" s="141" t="s">
        <v>51</v>
      </c>
      <c r="Z26" s="150"/>
      <c r="AB26" s="136" t="s">
        <v>5</v>
      </c>
      <c r="AC26" s="137" t="s">
        <v>3</v>
      </c>
      <c r="AD26" s="137" t="s">
        <v>6</v>
      </c>
      <c r="AE26" s="137" t="s">
        <v>7</v>
      </c>
      <c r="AF26" s="137" t="s">
        <v>8</v>
      </c>
      <c r="AG26" s="137" t="s">
        <v>9</v>
      </c>
      <c r="AH26" s="158" t="s">
        <v>10</v>
      </c>
      <c r="AI26" s="139" t="s">
        <v>50</v>
      </c>
      <c r="AJ26" s="140" t="s">
        <v>89</v>
      </c>
      <c r="AK26" s="141" t="s">
        <v>51</v>
      </c>
    </row>
    <row r="27" spans="3:43" s="131" customFormat="1" ht="18.75" customHeight="1" x14ac:dyDescent="0.4">
      <c r="D27" s="142" t="str">
        <f>IF(B27&lt;&gt;"",B27+1,IF(TEXT(EDATE(MIN($AB$17:$AH$17),1),"aaa")=D26,EDATE(MIN($AB$17:$AH$17),1),""))</f>
        <v/>
      </c>
      <c r="E27" s="127" t="str">
        <f t="shared" ref="E27:J27" si="9">IF(D27&lt;&gt;"",D27+1,IF(TEXT(EDATE(MIN($AB$17:$AH$17),1),"aaa")=E26,EDATE(MIN($AB$17:$AH$17),1),""))</f>
        <v/>
      </c>
      <c r="F27" s="127" t="str">
        <f t="shared" si="9"/>
        <v/>
      </c>
      <c r="G27" s="127" t="str">
        <f t="shared" si="9"/>
        <v/>
      </c>
      <c r="H27" s="127">
        <f t="shared" si="9"/>
        <v>46569</v>
      </c>
      <c r="I27" s="127">
        <f t="shared" si="9"/>
        <v>46570</v>
      </c>
      <c r="J27" s="128">
        <f t="shared" si="9"/>
        <v>46571</v>
      </c>
      <c r="K27" s="159">
        <f>COUNTIFS(入力用３年!B:B,"&gt;="&amp;MIN(D27:J27),入力用３年!B:B,"&lt;="&amp;MAX(D27:J27),入力用３年!K:K,"○",入力用３年!G:G,"",入力用３年!D:D,"休日")</f>
        <v>0</v>
      </c>
      <c r="L27" s="112">
        <f>COUNTIFS(入力用３年!$B:$B,"&gt;="&amp;MIN(D27:J27),入力用３年!$B:$B,"&lt;="&amp;MAX(D27:J27),入力用３年!$K:$K,"○",入力用３年!$G:$G,"",入力用３年!$H:$H,"休工")</f>
        <v>0</v>
      </c>
      <c r="M27" s="121" t="str">
        <f t="shared" ref="M27:M32" si="10">IF(K27=0,"",IF(K27=0,"-",IF(L27&gt;=K27,"〇",IF(L27&lt;=K27,"×"))))</f>
        <v/>
      </c>
      <c r="N27" s="151"/>
      <c r="P27" s="142">
        <f t="shared" ref="P27:V27" si="11">IF(O27&lt;&gt;"",O27+1,IF(TEXT(EDATE(MIN($D$27:$J$27),1),"aaa")=P26,EDATE(MIN($D$27:$J$27),1),""))</f>
        <v>46600</v>
      </c>
      <c r="Q27" s="127">
        <f t="shared" si="11"/>
        <v>46601</v>
      </c>
      <c r="R27" s="127">
        <f t="shared" si="11"/>
        <v>46602</v>
      </c>
      <c r="S27" s="127">
        <f t="shared" si="11"/>
        <v>46603</v>
      </c>
      <c r="T27" s="127">
        <f t="shared" si="11"/>
        <v>46604</v>
      </c>
      <c r="U27" s="127">
        <f t="shared" si="11"/>
        <v>46605</v>
      </c>
      <c r="V27" s="128">
        <f t="shared" si="11"/>
        <v>46606</v>
      </c>
      <c r="W27" s="159">
        <f>COUNTIFS(入力用３年!B:B,"&gt;="&amp;MIN(P27:V27),入力用３年!B:B,"&lt;="&amp;MAX(P27:V27),入力用３年!K:K,"○",入力用３年!G:G,"",入力用３年!D:D,"休日")</f>
        <v>0</v>
      </c>
      <c r="X27" s="112">
        <f>COUNTIFS(入力用３年!$B:$B,"&gt;="&amp;MIN(P27:V27),入力用３年!$B:$B,"&lt;="&amp;MAX(P27:V27),入力用３年!$K:$K,"○",入力用３年!$G:$G,"",入力用３年!$H:$H,"休工")</f>
        <v>0</v>
      </c>
      <c r="Y27" s="121" t="str">
        <f t="shared" ref="Y27:Y32" si="12">IF(W27=0,"",IF(W27=0,"-",IF(X27&gt;=W27,"〇",IF(X27&lt;=W27,"×"))))</f>
        <v/>
      </c>
      <c r="Z27" s="151"/>
      <c r="AB27" s="142" t="str">
        <f t="shared" ref="AB27:AH27" si="13">IF(AA27&lt;&gt;"",AA27+1,IF(TEXT(EDATE(MIN($P$27:$V$27),1),"aaa")=AB26,EDATE(MIN($P$27:$V$27),1),""))</f>
        <v/>
      </c>
      <c r="AC27" s="127" t="str">
        <f t="shared" si="13"/>
        <v/>
      </c>
      <c r="AD27" s="127" t="str">
        <f t="shared" si="13"/>
        <v/>
      </c>
      <c r="AE27" s="127">
        <f t="shared" si="13"/>
        <v>46631</v>
      </c>
      <c r="AF27" s="127">
        <f t="shared" si="13"/>
        <v>46632</v>
      </c>
      <c r="AG27" s="127">
        <f t="shared" si="13"/>
        <v>46633</v>
      </c>
      <c r="AH27" s="128">
        <f t="shared" si="13"/>
        <v>46634</v>
      </c>
      <c r="AI27" s="159">
        <f>COUNTIFS(入力用３年!B:B,"&gt;="&amp;MIN(AB27:AH27),入力用３年!B:B,"&lt;="&amp;MAX(AB27:AH27),入力用３年!K:K,"○",入力用３年!G:G,"",入力用３年!D:D,"休日")</f>
        <v>0</v>
      </c>
      <c r="AJ27" s="112">
        <f>COUNTIFS(入力用３年!$B:$B,"&gt;="&amp;MIN(AB27:AH27),入力用３年!$B:$B,"&lt;="&amp;MAX(AB27:AH27),入力用３年!$K:$K,"○",入力用３年!$G:$G,"",入力用３年!$H:$H,"休工")</f>
        <v>0</v>
      </c>
      <c r="AK27" s="121" t="str">
        <f t="shared" ref="AK27:AK32" si="14">IF(AI27=0,"",IF(AI27=0,"-",IF(AJ27&gt;=AI27,"〇",IF(AJ27&lt;=AI27,"×"))))</f>
        <v/>
      </c>
    </row>
    <row r="28" spans="3:43" s="131" customFormat="1" ht="18.75" customHeight="1" x14ac:dyDescent="0.4">
      <c r="D28" s="142">
        <f>IFERROR(IF(MONTH(J27+1)=$D$25,J27+1,""),"")</f>
        <v>46572</v>
      </c>
      <c r="E28" s="127">
        <f t="shared" ref="E28:J32" si="15">IFERROR(IF(MONTH(D28+1)=$D$25,D28+1,""),"")</f>
        <v>46573</v>
      </c>
      <c r="F28" s="127">
        <f t="shared" si="15"/>
        <v>46574</v>
      </c>
      <c r="G28" s="127">
        <f t="shared" si="15"/>
        <v>46575</v>
      </c>
      <c r="H28" s="127">
        <f t="shared" si="15"/>
        <v>46576</v>
      </c>
      <c r="I28" s="127">
        <f t="shared" si="15"/>
        <v>46577</v>
      </c>
      <c r="J28" s="128">
        <f t="shared" si="15"/>
        <v>46578</v>
      </c>
      <c r="K28" s="159">
        <f>COUNTIFS(入力用３年!B:B,"&gt;="&amp;MIN(D28:J28),入力用３年!B:B,"&lt;="&amp;MAX(D28:J28),入力用３年!K:K,"○",入力用３年!G:G,"",入力用３年!D:D,"休日")</f>
        <v>0</v>
      </c>
      <c r="L28" s="112">
        <f>COUNTIFS(入力用３年!$B:$B,"&gt;="&amp;MIN(D28:J28),入力用３年!$B:$B,"&lt;="&amp;MAX(D28:J28),入力用３年!$K:$K,"○",入力用３年!$G:$G,"",入力用３年!$H:$H,"休工")</f>
        <v>0</v>
      </c>
      <c r="M28" s="121" t="str">
        <f t="shared" si="10"/>
        <v/>
      </c>
      <c r="N28" s="151"/>
      <c r="P28" s="142">
        <f>IFERROR(IF(MONTH(V27+1)=$P$25,V27+1,""),"")</f>
        <v>46607</v>
      </c>
      <c r="Q28" s="127">
        <f t="shared" ref="Q28:V32" si="16">IFERROR(IF(MONTH(P28+1)=$P$25,P28+1,""),"")</f>
        <v>46608</v>
      </c>
      <c r="R28" s="127">
        <f t="shared" si="16"/>
        <v>46609</v>
      </c>
      <c r="S28" s="127">
        <f t="shared" si="16"/>
        <v>46610</v>
      </c>
      <c r="T28" s="127">
        <f t="shared" si="16"/>
        <v>46611</v>
      </c>
      <c r="U28" s="127">
        <f t="shared" si="16"/>
        <v>46612</v>
      </c>
      <c r="V28" s="128">
        <f t="shared" si="16"/>
        <v>46613</v>
      </c>
      <c r="W28" s="159">
        <f>COUNTIFS(入力用３年!B:B,"&gt;="&amp;MIN(P28:V28),入力用３年!B:B,"&lt;="&amp;MAX(P28:V28),入力用３年!K:K,"○",入力用３年!G:G,"",入力用３年!D:D,"休日")</f>
        <v>0</v>
      </c>
      <c r="X28" s="112">
        <f>COUNTIFS(入力用３年!$B:$B,"&gt;="&amp;MIN(P28:V28),入力用３年!$B:$B,"&lt;="&amp;MAX(P28:V28),入力用３年!$K:$K,"○",入力用３年!$G:$G,"",入力用３年!$H:$H,"休工")</f>
        <v>0</v>
      </c>
      <c r="Y28" s="121" t="str">
        <f t="shared" si="12"/>
        <v/>
      </c>
      <c r="Z28" s="151"/>
      <c r="AB28" s="142">
        <f>IFERROR(IF(MONTH(AH27+1)=$AB$25,AH27+1,""),"")</f>
        <v>46635</v>
      </c>
      <c r="AC28" s="127">
        <f t="shared" ref="AC28:AH32" si="17">IFERROR(IF(MONTH(AB28+1)=$AB$25,AB28+1,""),"")</f>
        <v>46636</v>
      </c>
      <c r="AD28" s="127">
        <f t="shared" si="17"/>
        <v>46637</v>
      </c>
      <c r="AE28" s="127">
        <f t="shared" si="17"/>
        <v>46638</v>
      </c>
      <c r="AF28" s="127">
        <f t="shared" si="17"/>
        <v>46639</v>
      </c>
      <c r="AG28" s="127">
        <f t="shared" si="17"/>
        <v>46640</v>
      </c>
      <c r="AH28" s="128">
        <f t="shared" si="17"/>
        <v>46641</v>
      </c>
      <c r="AI28" s="159">
        <f>COUNTIFS(入力用３年!B:B,"&gt;="&amp;MIN(AB28:AH28),入力用３年!B:B,"&lt;="&amp;MAX(AB28:AH28),入力用３年!K:K,"○",入力用３年!G:G,"",入力用３年!D:D,"休日")</f>
        <v>0</v>
      </c>
      <c r="AJ28" s="112">
        <f>COUNTIFS(入力用３年!$B:$B,"&gt;="&amp;MIN(AB28:AH28),入力用３年!$B:$B,"&lt;="&amp;MAX(AB28:AH28),入力用３年!$K:$K,"○",入力用３年!$G:$G,"",入力用３年!$H:$H,"休工")</f>
        <v>0</v>
      </c>
      <c r="AK28" s="121" t="str">
        <f t="shared" si="14"/>
        <v/>
      </c>
    </row>
    <row r="29" spans="3:43" s="131" customFormat="1" ht="18.75" customHeight="1" x14ac:dyDescent="0.4">
      <c r="D29" s="142">
        <f>IFERROR(IF(MONTH(J28+1)=$D$25,J28+1,""),"")</f>
        <v>46579</v>
      </c>
      <c r="E29" s="127">
        <f t="shared" si="15"/>
        <v>46580</v>
      </c>
      <c r="F29" s="127">
        <f t="shared" si="15"/>
        <v>46581</v>
      </c>
      <c r="G29" s="127">
        <f t="shared" si="15"/>
        <v>46582</v>
      </c>
      <c r="H29" s="127">
        <f t="shared" si="15"/>
        <v>46583</v>
      </c>
      <c r="I29" s="127">
        <f t="shared" si="15"/>
        <v>46584</v>
      </c>
      <c r="J29" s="128">
        <f t="shared" si="15"/>
        <v>46585</v>
      </c>
      <c r="K29" s="159">
        <f>COUNTIFS(入力用３年!B:B,"&gt;="&amp;MIN(D29:J29),入力用３年!B:B,"&lt;="&amp;MAX(D29:J29),入力用３年!K:K,"○",入力用３年!G:G,"",入力用３年!D:D,"休日")</f>
        <v>0</v>
      </c>
      <c r="L29" s="112">
        <f>COUNTIFS(入力用３年!$B:$B,"&gt;="&amp;MIN(D29:J29),入力用３年!$B:$B,"&lt;="&amp;MAX(D29:J29),入力用３年!$K:$K,"○",入力用３年!$G:$G,"",入力用３年!$H:$H,"休工")</f>
        <v>0</v>
      </c>
      <c r="M29" s="121" t="str">
        <f t="shared" si="10"/>
        <v/>
      </c>
      <c r="N29" s="151"/>
      <c r="P29" s="142">
        <f>IFERROR(IF(MONTH(V28+1)=$P$25,V28+1,""),"")</f>
        <v>46614</v>
      </c>
      <c r="Q29" s="127">
        <f t="shared" si="16"/>
        <v>46615</v>
      </c>
      <c r="R29" s="127">
        <f t="shared" si="16"/>
        <v>46616</v>
      </c>
      <c r="S29" s="127">
        <f t="shared" si="16"/>
        <v>46617</v>
      </c>
      <c r="T29" s="127">
        <f t="shared" si="16"/>
        <v>46618</v>
      </c>
      <c r="U29" s="127">
        <f t="shared" si="16"/>
        <v>46619</v>
      </c>
      <c r="V29" s="128">
        <f t="shared" si="16"/>
        <v>46620</v>
      </c>
      <c r="W29" s="159">
        <f>COUNTIFS(入力用３年!B:B,"&gt;="&amp;MIN(P29:V29),入力用３年!B:B,"&lt;="&amp;MAX(P29:V29),入力用３年!K:K,"○",入力用３年!G:G,"",入力用３年!D:D,"休日")</f>
        <v>0</v>
      </c>
      <c r="X29" s="112">
        <f>COUNTIFS(入力用３年!$B:$B,"&gt;="&amp;MIN(P29:V29),入力用３年!$B:$B,"&lt;="&amp;MAX(P29:V29),入力用３年!$K:$K,"○",入力用３年!$G:$G,"",入力用３年!$H:$H,"休工")</f>
        <v>0</v>
      </c>
      <c r="Y29" s="121" t="str">
        <f t="shared" si="12"/>
        <v/>
      </c>
      <c r="Z29" s="151"/>
      <c r="AB29" s="142">
        <f>IFERROR(IF(MONTH(AH28+1)=$AB$25,AH28+1,""),"")</f>
        <v>46642</v>
      </c>
      <c r="AC29" s="127">
        <f t="shared" si="17"/>
        <v>46643</v>
      </c>
      <c r="AD29" s="127">
        <f t="shared" si="17"/>
        <v>46644</v>
      </c>
      <c r="AE29" s="127">
        <f t="shared" si="17"/>
        <v>46645</v>
      </c>
      <c r="AF29" s="127">
        <f t="shared" si="17"/>
        <v>46646</v>
      </c>
      <c r="AG29" s="127">
        <f t="shared" si="17"/>
        <v>46647</v>
      </c>
      <c r="AH29" s="128">
        <f t="shared" si="17"/>
        <v>46648</v>
      </c>
      <c r="AI29" s="159">
        <f>COUNTIFS(入力用３年!B:B,"&gt;="&amp;MIN(AB29:AH29),入力用３年!B:B,"&lt;="&amp;MAX(AB29:AH29),入力用３年!K:K,"○",入力用３年!G:G,"",入力用３年!D:D,"休日")</f>
        <v>0</v>
      </c>
      <c r="AJ29" s="112">
        <f>COUNTIFS(入力用３年!$B:$B,"&gt;="&amp;MIN(AB29:AH29),入力用３年!$B:$B,"&lt;="&amp;MAX(AB29:AH29),入力用３年!$K:$K,"○",入力用３年!$G:$G,"",入力用３年!$H:$H,"休工")</f>
        <v>0</v>
      </c>
      <c r="AK29" s="121" t="str">
        <f t="shared" si="14"/>
        <v/>
      </c>
    </row>
    <row r="30" spans="3:43" s="131" customFormat="1" ht="18.75" customHeight="1" x14ac:dyDescent="0.4">
      <c r="D30" s="142">
        <f>IFERROR(IF(MONTH(J29+1)=$D$25,J29+1,""),"")</f>
        <v>46586</v>
      </c>
      <c r="E30" s="127">
        <f t="shared" si="15"/>
        <v>46587</v>
      </c>
      <c r="F30" s="127">
        <f t="shared" si="15"/>
        <v>46588</v>
      </c>
      <c r="G30" s="127">
        <f t="shared" si="15"/>
        <v>46589</v>
      </c>
      <c r="H30" s="127">
        <f t="shared" si="15"/>
        <v>46590</v>
      </c>
      <c r="I30" s="127">
        <f t="shared" si="15"/>
        <v>46591</v>
      </c>
      <c r="J30" s="128">
        <f t="shared" si="15"/>
        <v>46592</v>
      </c>
      <c r="K30" s="159">
        <f>COUNTIFS(入力用３年!B:B,"&gt;="&amp;MIN(D30:J30),入力用３年!B:B,"&lt;="&amp;MAX(D30:J30),入力用３年!K:K,"○",入力用３年!G:G,"",入力用３年!D:D,"休日")</f>
        <v>0</v>
      </c>
      <c r="L30" s="112">
        <f>COUNTIFS(入力用３年!$B:$B,"&gt;="&amp;MIN(D30:J30),入力用３年!$B:$B,"&lt;="&amp;MAX(D30:J30),入力用３年!$K:$K,"○",入力用３年!$G:$G,"",入力用３年!$H:$H,"休工")</f>
        <v>0</v>
      </c>
      <c r="M30" s="121" t="str">
        <f t="shared" si="10"/>
        <v/>
      </c>
      <c r="N30" s="151"/>
      <c r="P30" s="142">
        <f>IFERROR(IF(MONTH(V29+1)=$P$25,V29+1,""),"")</f>
        <v>46621</v>
      </c>
      <c r="Q30" s="127">
        <f t="shared" si="16"/>
        <v>46622</v>
      </c>
      <c r="R30" s="127">
        <f t="shared" si="16"/>
        <v>46623</v>
      </c>
      <c r="S30" s="127">
        <f t="shared" si="16"/>
        <v>46624</v>
      </c>
      <c r="T30" s="127">
        <f t="shared" si="16"/>
        <v>46625</v>
      </c>
      <c r="U30" s="127">
        <f t="shared" si="16"/>
        <v>46626</v>
      </c>
      <c r="V30" s="128">
        <f t="shared" si="16"/>
        <v>46627</v>
      </c>
      <c r="W30" s="159">
        <f>COUNTIFS(入力用３年!B:B,"&gt;="&amp;MIN(P30:V30),入力用３年!B:B,"&lt;="&amp;MAX(P30:V30),入力用３年!K:K,"○",入力用３年!G:G,"",入力用３年!D:D,"休日")</f>
        <v>0</v>
      </c>
      <c r="X30" s="112">
        <f>COUNTIFS(入力用３年!$B:$B,"&gt;="&amp;MIN(P30:V30),入力用３年!$B:$B,"&lt;="&amp;MAX(P30:V30),入力用３年!$K:$K,"○",入力用３年!$G:$G,"",入力用３年!$H:$H,"休工")</f>
        <v>0</v>
      </c>
      <c r="Y30" s="121" t="str">
        <f t="shared" si="12"/>
        <v/>
      </c>
      <c r="Z30" s="151"/>
      <c r="AB30" s="142">
        <f>IFERROR(IF(MONTH(AH29+1)=$AB$25,AH29+1,""),"")</f>
        <v>46649</v>
      </c>
      <c r="AC30" s="127">
        <f t="shared" si="17"/>
        <v>46650</v>
      </c>
      <c r="AD30" s="127">
        <f t="shared" si="17"/>
        <v>46651</v>
      </c>
      <c r="AE30" s="127">
        <f t="shared" si="17"/>
        <v>46652</v>
      </c>
      <c r="AF30" s="127">
        <f t="shared" si="17"/>
        <v>46653</v>
      </c>
      <c r="AG30" s="127">
        <f t="shared" si="17"/>
        <v>46654</v>
      </c>
      <c r="AH30" s="128">
        <f t="shared" si="17"/>
        <v>46655</v>
      </c>
      <c r="AI30" s="159">
        <f>COUNTIFS(入力用３年!B:B,"&gt;="&amp;MIN(AB30:AH30),入力用３年!B:B,"&lt;="&amp;MAX(AB30:AH30),入力用３年!K:K,"○",入力用３年!G:G,"",入力用３年!D:D,"休日")</f>
        <v>0</v>
      </c>
      <c r="AJ30" s="112">
        <f>COUNTIFS(入力用３年!$B:$B,"&gt;="&amp;MIN(AB30:AH30),入力用３年!$B:$B,"&lt;="&amp;MAX(AB30:AH30),入力用３年!$K:$K,"○",入力用３年!$G:$G,"",入力用３年!$H:$H,"休工")</f>
        <v>0</v>
      </c>
      <c r="AK30" s="121" t="str">
        <f t="shared" si="14"/>
        <v/>
      </c>
    </row>
    <row r="31" spans="3:43" s="131" customFormat="1" ht="18.75" customHeight="1" x14ac:dyDescent="0.4">
      <c r="D31" s="142">
        <f>IFERROR(IF(MONTH(J30+1)=$D$25,J30+1,""),"")</f>
        <v>46593</v>
      </c>
      <c r="E31" s="127">
        <f t="shared" si="15"/>
        <v>46594</v>
      </c>
      <c r="F31" s="127">
        <f t="shared" si="15"/>
        <v>46595</v>
      </c>
      <c r="G31" s="127">
        <f t="shared" si="15"/>
        <v>46596</v>
      </c>
      <c r="H31" s="127">
        <f t="shared" si="15"/>
        <v>46597</v>
      </c>
      <c r="I31" s="127">
        <f t="shared" si="15"/>
        <v>46598</v>
      </c>
      <c r="J31" s="128">
        <f t="shared" si="15"/>
        <v>46599</v>
      </c>
      <c r="K31" s="159">
        <f>COUNTIFS(入力用３年!B:B,"&gt;="&amp;MIN(D31:J31),入力用３年!B:B,"&lt;="&amp;MAX(D31:J31),入力用３年!K:K,"○",入力用３年!G:G,"",入力用３年!D:D,"休日")</f>
        <v>0</v>
      </c>
      <c r="L31" s="112">
        <f>COUNTIFS(入力用３年!$B:$B,"&gt;="&amp;MIN(D31:J31),入力用３年!$B:$B,"&lt;="&amp;MAX(D31:J31),入力用３年!$K:$K,"○",入力用３年!$G:$G,"",入力用３年!$H:$H,"休工")</f>
        <v>0</v>
      </c>
      <c r="M31" s="121" t="str">
        <f t="shared" si="10"/>
        <v/>
      </c>
      <c r="N31" s="151"/>
      <c r="P31" s="142">
        <f>IFERROR(IF(MONTH(V30+1)=$P$25,V30+1,""),"")</f>
        <v>46628</v>
      </c>
      <c r="Q31" s="127">
        <f t="shared" si="16"/>
        <v>46629</v>
      </c>
      <c r="R31" s="127">
        <f t="shared" si="16"/>
        <v>46630</v>
      </c>
      <c r="S31" s="127" t="str">
        <f t="shared" si="16"/>
        <v/>
      </c>
      <c r="T31" s="127" t="str">
        <f t="shared" si="16"/>
        <v/>
      </c>
      <c r="U31" s="127" t="str">
        <f t="shared" si="16"/>
        <v/>
      </c>
      <c r="V31" s="128" t="str">
        <f t="shared" si="16"/>
        <v/>
      </c>
      <c r="W31" s="159">
        <f>COUNTIFS(入力用３年!B:B,"&gt;="&amp;MIN(P31:V31),入力用３年!B:B,"&lt;="&amp;MAX(P31:V31),入力用３年!K:K,"○",入力用３年!G:G,"",入力用３年!D:D,"休日")</f>
        <v>0</v>
      </c>
      <c r="X31" s="112">
        <f>COUNTIFS(入力用３年!$B:$B,"&gt;="&amp;MIN(P31:V31),入力用３年!$B:$B,"&lt;="&amp;MAX(P31:V31),入力用３年!$K:$K,"○",入力用３年!$G:$G,"",入力用３年!$H:$H,"休工")</f>
        <v>0</v>
      </c>
      <c r="Y31" s="121" t="str">
        <f t="shared" si="12"/>
        <v/>
      </c>
      <c r="Z31" s="151"/>
      <c r="AB31" s="142">
        <f>IFERROR(IF(MONTH(AH30+1)=$AB$25,AH30+1,""),"")</f>
        <v>46656</v>
      </c>
      <c r="AC31" s="127">
        <f t="shared" si="17"/>
        <v>46657</v>
      </c>
      <c r="AD31" s="127">
        <f t="shared" si="17"/>
        <v>46658</v>
      </c>
      <c r="AE31" s="127">
        <f t="shared" si="17"/>
        <v>46659</v>
      </c>
      <c r="AF31" s="127">
        <f t="shared" si="17"/>
        <v>46660</v>
      </c>
      <c r="AG31" s="127" t="str">
        <f t="shared" si="17"/>
        <v/>
      </c>
      <c r="AH31" s="128" t="str">
        <f t="shared" si="17"/>
        <v/>
      </c>
      <c r="AI31" s="159">
        <f>COUNTIFS(入力用３年!B:B,"&gt;="&amp;MIN(AB31:AH31),入力用３年!B:B,"&lt;="&amp;MAX(AB31:AH31),入力用３年!K:K,"○",入力用３年!G:G,"",入力用３年!D:D,"休日")</f>
        <v>0</v>
      </c>
      <c r="AJ31" s="112">
        <f>COUNTIFS(入力用３年!$B:$B,"&gt;="&amp;MIN(AB31:AH31),入力用３年!$B:$B,"&lt;="&amp;MAX(AB31:AH31),入力用３年!$K:$K,"○",入力用３年!$G:$G,"",入力用３年!$H:$H,"休工")</f>
        <v>0</v>
      </c>
      <c r="AK31" s="121" t="str">
        <f t="shared" si="14"/>
        <v/>
      </c>
    </row>
    <row r="32" spans="3:43" s="131" customFormat="1" ht="18.75" customHeight="1" thickBot="1" x14ac:dyDescent="0.45">
      <c r="D32" s="144" t="str">
        <f>IFERROR(IF(MONTH(J31+1)=$D$25,J31+1,""),"")</f>
        <v/>
      </c>
      <c r="E32" s="129" t="str">
        <f t="shared" si="15"/>
        <v/>
      </c>
      <c r="F32" s="129" t="str">
        <f t="shared" si="15"/>
        <v/>
      </c>
      <c r="G32" s="129" t="str">
        <f t="shared" si="15"/>
        <v/>
      </c>
      <c r="H32" s="129" t="str">
        <f t="shared" si="15"/>
        <v/>
      </c>
      <c r="I32" s="129" t="str">
        <f t="shared" si="15"/>
        <v/>
      </c>
      <c r="J32" s="130" t="str">
        <f t="shared" si="15"/>
        <v/>
      </c>
      <c r="K32" s="160">
        <f>COUNTIFS(入力用３年!B:B,"&gt;="&amp;MIN(D32:J32),入力用３年!B:B,"&lt;="&amp;MAX(D32:J32),入力用３年!K:K,"○",入力用３年!G:G,"",入力用３年!D:D,"休日")</f>
        <v>0</v>
      </c>
      <c r="L32" s="123">
        <f>COUNTIFS(入力用３年!$B:$B,"&gt;="&amp;MIN(D32:J32),入力用３年!$B:$B,"&lt;="&amp;MAX(D32:J32),入力用３年!$K:$K,"○",入力用３年!$G:$G,"",入力用３年!$H:$H,"休工")</f>
        <v>0</v>
      </c>
      <c r="M32" s="124" t="str">
        <f t="shared" si="10"/>
        <v/>
      </c>
      <c r="N32" s="151"/>
      <c r="P32" s="144" t="str">
        <f>IFERROR(IF(MONTH(V31+1)=$P$25,V31+1,""),"")</f>
        <v/>
      </c>
      <c r="Q32" s="129" t="str">
        <f t="shared" si="16"/>
        <v/>
      </c>
      <c r="R32" s="129" t="str">
        <f t="shared" si="16"/>
        <v/>
      </c>
      <c r="S32" s="129" t="str">
        <f t="shared" si="16"/>
        <v/>
      </c>
      <c r="T32" s="129" t="str">
        <f t="shared" si="16"/>
        <v/>
      </c>
      <c r="U32" s="129" t="str">
        <f t="shared" si="16"/>
        <v/>
      </c>
      <c r="V32" s="130" t="str">
        <f t="shared" si="16"/>
        <v/>
      </c>
      <c r="W32" s="160">
        <f>COUNTIFS(入力用３年!B:B,"&gt;="&amp;MIN(P32:V32),入力用３年!B:B,"&lt;="&amp;MAX(P32:V32),入力用３年!K:K,"○",入力用３年!G:G,"",入力用３年!D:D,"休日")</f>
        <v>0</v>
      </c>
      <c r="X32" s="123">
        <f>COUNTIFS(入力用３年!$B:$B,"&gt;="&amp;MIN(P32:V32),入力用３年!$B:$B,"&lt;="&amp;MAX(P32:V32),入力用３年!$K:$K,"○",入力用３年!$G:$G,"",入力用３年!$H:$H,"休工")</f>
        <v>0</v>
      </c>
      <c r="Y32" s="124" t="str">
        <f t="shared" si="12"/>
        <v/>
      </c>
      <c r="Z32" s="151"/>
      <c r="AB32" s="144" t="str">
        <f>IFERROR(IF(MONTH(AH31+1)=$AB$25,AH31+1,""),"")</f>
        <v/>
      </c>
      <c r="AC32" s="129" t="str">
        <f t="shared" si="17"/>
        <v/>
      </c>
      <c r="AD32" s="129" t="str">
        <f t="shared" si="17"/>
        <v/>
      </c>
      <c r="AE32" s="129" t="str">
        <f t="shared" si="17"/>
        <v/>
      </c>
      <c r="AF32" s="129" t="str">
        <f t="shared" si="17"/>
        <v/>
      </c>
      <c r="AG32" s="129" t="str">
        <f t="shared" si="17"/>
        <v/>
      </c>
      <c r="AH32" s="130" t="str">
        <f t="shared" si="17"/>
        <v/>
      </c>
      <c r="AI32" s="160">
        <f>COUNTIFS(入力用３年!B:B,"&gt;="&amp;MIN(AB32:AH32),入力用３年!B:B,"&lt;="&amp;MAX(AB32:AH32),入力用３年!K:K,"○",入力用３年!G:G,"",入力用３年!D:D,"休日")</f>
        <v>0</v>
      </c>
      <c r="AJ32" s="123">
        <f>COUNTIFS(入力用３年!$B:$B,"&gt;="&amp;MIN(AB32:AH32),入力用３年!$B:$B,"&lt;="&amp;MAX(AB32:AH32),入力用３年!$K:$K,"○",入力用３年!$G:$G,"",入力用３年!$H:$H,"休工")</f>
        <v>0</v>
      </c>
      <c r="AK32" s="124" t="str">
        <f t="shared" si="14"/>
        <v/>
      </c>
    </row>
    <row r="33" spans="3:38" s="131" customFormat="1" ht="18.75" customHeight="1" x14ac:dyDescent="0.4">
      <c r="D33" s="152"/>
      <c r="E33" s="152"/>
      <c r="F33" s="152"/>
      <c r="G33" s="145"/>
      <c r="H33" s="146"/>
      <c r="I33" s="152"/>
      <c r="J33" s="146"/>
      <c r="K33" s="147">
        <f>SUM(K27:K32)</f>
        <v>0</v>
      </c>
      <c r="L33" s="147"/>
      <c r="M33" s="147"/>
      <c r="N33" s="147"/>
      <c r="O33" s="152"/>
      <c r="P33" s="152"/>
      <c r="Q33" s="152"/>
      <c r="R33" s="152"/>
      <c r="S33" s="145"/>
      <c r="T33" s="146"/>
      <c r="U33" s="152"/>
      <c r="V33" s="146"/>
      <c r="W33" s="147">
        <f>SUM(W27:W32)</f>
        <v>0</v>
      </c>
      <c r="X33" s="147"/>
      <c r="Y33" s="147"/>
      <c r="Z33" s="147"/>
      <c r="AA33" s="152"/>
      <c r="AB33" s="152"/>
      <c r="AC33" s="152"/>
      <c r="AD33" s="152"/>
      <c r="AE33" s="145"/>
      <c r="AF33" s="146"/>
      <c r="AG33" s="152"/>
      <c r="AH33" s="146"/>
      <c r="AI33" s="147">
        <f>SUM(AI27:AI32)</f>
        <v>0</v>
      </c>
      <c r="AJ33" s="147"/>
      <c r="AK33" s="147"/>
      <c r="AL33" s="152"/>
    </row>
    <row r="34" spans="3:38" s="131" customFormat="1" ht="18.75" customHeight="1" thickBot="1" x14ac:dyDescent="0.45">
      <c r="C34" s="297" t="s">
        <v>14</v>
      </c>
      <c r="D34" s="297"/>
      <c r="E34" s="131" t="str">
        <f>IF(H34="-","-",IF(OR(H34&gt;=8/28,L34&gt;=K43),"OK","NG"))</f>
        <v>-</v>
      </c>
      <c r="F34" s="296" t="s">
        <v>54</v>
      </c>
      <c r="G34" s="296"/>
      <c r="H34" s="298" t="str">
        <f>IFERROR(ROUNDDOWN(L34/(COUNTIFS(入力用３年!B:B,"&gt;="&amp;MIN(D37:J42),入力用３年!B:B,"&lt;="&amp;MAX(D37:J42),入力用３年!K:K,"○")-COUNTIFS(入力用３年!B:B,"&gt;="&amp;MIN(D37:J42),入力用３年!B:B,"&lt;="&amp;MAX(D37:J42),入力用３年!K:K,"○",入力用３年!G:G,"&lt;&gt;")),3),"-")</f>
        <v>-</v>
      </c>
      <c r="I34" s="298"/>
      <c r="J34" s="298"/>
      <c r="K34" s="148" t="s">
        <v>89</v>
      </c>
      <c r="L34" s="168">
        <f>COUNTIFS(入力用３年!B:B,"&gt;="&amp;MIN(D37:J42),入力用３年!B:B,"&lt;="&amp;MAX(D37:J42),入力用３年!K:K,"○",入力用３年!H:H,"休工",入力用３年!G:G,"")</f>
        <v>0</v>
      </c>
      <c r="M34" s="115"/>
      <c r="N34" s="135"/>
      <c r="O34" s="297" t="s">
        <v>14</v>
      </c>
      <c r="P34" s="297"/>
      <c r="Q34" s="131" t="str">
        <f>IF(T34="-","-",IF(OR(T34&gt;=8/28,X34&gt;=W43),"OK","NG"))</f>
        <v>-</v>
      </c>
      <c r="R34" s="296" t="s">
        <v>54</v>
      </c>
      <c r="S34" s="296"/>
      <c r="T34" s="298" t="str">
        <f>IFERROR(ROUNDDOWN(X34/(COUNTIFS(入力用３年!B:B,"&gt;="&amp;MIN(P37:V42),入力用３年!B:B,"&lt;="&amp;MAX(P37:V42),入力用３年!K:K,"○")-COUNTIFS(入力用３年!B:B,"&gt;="&amp;MIN(P37:V42),入力用３年!B:B,"&lt;="&amp;MAX(P37:V42),入力用３年!K:K,"○",入力用３年!G:G,"&lt;&gt;")),3),"-")</f>
        <v>-</v>
      </c>
      <c r="U34" s="298"/>
      <c r="V34" s="298"/>
      <c r="W34" s="148" t="s">
        <v>89</v>
      </c>
      <c r="X34" s="168">
        <f>COUNTIFS(入力用３年!B:B,"&gt;="&amp;MIN(P37:V42),入力用３年!B:B,"&lt;="&amp;MAX(P37:V42),入力用３年!K:K,"○",入力用３年!H:H,"休工",入力用３年!G:G,"")</f>
        <v>0</v>
      </c>
      <c r="Y34" s="115"/>
      <c r="Z34" s="135"/>
      <c r="AA34" s="297" t="s">
        <v>14</v>
      </c>
      <c r="AB34" s="297"/>
      <c r="AC34" s="131" t="str">
        <f>IF(AF34="-","-",IF(OR(AF34&gt;=8/28,AJ34&gt;=AI43),"OK","NG"))</f>
        <v>-</v>
      </c>
      <c r="AD34" s="296" t="s">
        <v>54</v>
      </c>
      <c r="AE34" s="296"/>
      <c r="AF34" s="298" t="str">
        <f>IFERROR(ROUNDDOWN(AJ34/(COUNTIFS(入力用３年!B:B,"&gt;="&amp;MIN(AB37:AH42),入力用３年!B:B,"&lt;="&amp;MAX(AB37:AH42),入力用３年!K:K,"○")-COUNTIFS(入力用３年!B:B,"&gt;="&amp;MIN(AB37:AH42),入力用３年!B:B,"&lt;="&amp;MAX(AB37:AH42),入力用３年!K:K,"○",入力用３年!G:G,"&lt;&gt;")),3),"-")</f>
        <v>-</v>
      </c>
      <c r="AG34" s="298"/>
      <c r="AH34" s="298"/>
      <c r="AI34" s="148" t="s">
        <v>89</v>
      </c>
      <c r="AJ34" s="168">
        <f>COUNTIFS(入力用３年!B:B,"&gt;="&amp;MIN(AB37:AH42),入力用３年!B:B,"&lt;="&amp;MAX(AB37:AH42),入力用３年!K:K,"○",入力用３年!H:H,"休工",入力用３年!G:G,"")</f>
        <v>0</v>
      </c>
      <c r="AK34" s="115"/>
    </row>
    <row r="35" spans="3:38" s="131" customFormat="1" ht="18.75" customHeight="1" x14ac:dyDescent="0.4">
      <c r="D35" s="132">
        <v>10</v>
      </c>
      <c r="E35" s="133" t="s">
        <v>4</v>
      </c>
      <c r="F35" s="133"/>
      <c r="G35" s="133"/>
      <c r="H35" s="133"/>
      <c r="I35" s="133"/>
      <c r="J35" s="157"/>
      <c r="K35" s="290" t="s">
        <v>60</v>
      </c>
      <c r="L35" s="291"/>
      <c r="M35" s="292"/>
      <c r="N35" s="149"/>
      <c r="P35" s="132">
        <v>11</v>
      </c>
      <c r="Q35" s="133" t="s">
        <v>4</v>
      </c>
      <c r="R35" s="133"/>
      <c r="S35" s="133"/>
      <c r="T35" s="133"/>
      <c r="U35" s="133"/>
      <c r="V35" s="157"/>
      <c r="W35" s="290" t="s">
        <v>60</v>
      </c>
      <c r="X35" s="291"/>
      <c r="Y35" s="292"/>
      <c r="Z35" s="149"/>
      <c r="AB35" s="132">
        <v>12</v>
      </c>
      <c r="AC35" s="133" t="s">
        <v>4</v>
      </c>
      <c r="AD35" s="133"/>
      <c r="AE35" s="133"/>
      <c r="AF35" s="133"/>
      <c r="AG35" s="133"/>
      <c r="AH35" s="157"/>
      <c r="AI35" s="290" t="s">
        <v>60</v>
      </c>
      <c r="AJ35" s="291"/>
      <c r="AK35" s="292"/>
    </row>
    <row r="36" spans="3:38" s="131" customFormat="1" ht="31.5" customHeight="1" x14ac:dyDescent="0.4">
      <c r="D36" s="136" t="s">
        <v>5</v>
      </c>
      <c r="E36" s="137" t="s">
        <v>3</v>
      </c>
      <c r="F36" s="137" t="s">
        <v>6</v>
      </c>
      <c r="G36" s="137" t="s">
        <v>7</v>
      </c>
      <c r="H36" s="137" t="s">
        <v>8</v>
      </c>
      <c r="I36" s="137" t="s">
        <v>9</v>
      </c>
      <c r="J36" s="158" t="s">
        <v>10</v>
      </c>
      <c r="K36" s="139" t="s">
        <v>50</v>
      </c>
      <c r="L36" s="140" t="s">
        <v>89</v>
      </c>
      <c r="M36" s="141" t="s">
        <v>51</v>
      </c>
      <c r="N36" s="150"/>
      <c r="P36" s="136" t="s">
        <v>5</v>
      </c>
      <c r="Q36" s="137" t="s">
        <v>3</v>
      </c>
      <c r="R36" s="137" t="s">
        <v>6</v>
      </c>
      <c r="S36" s="137" t="s">
        <v>7</v>
      </c>
      <c r="T36" s="137" t="s">
        <v>8</v>
      </c>
      <c r="U36" s="137" t="s">
        <v>9</v>
      </c>
      <c r="V36" s="158" t="s">
        <v>10</v>
      </c>
      <c r="W36" s="139" t="s">
        <v>50</v>
      </c>
      <c r="X36" s="140" t="s">
        <v>89</v>
      </c>
      <c r="Y36" s="141" t="s">
        <v>51</v>
      </c>
      <c r="Z36" s="150"/>
      <c r="AB36" s="136" t="s">
        <v>5</v>
      </c>
      <c r="AC36" s="137" t="s">
        <v>3</v>
      </c>
      <c r="AD36" s="137" t="s">
        <v>6</v>
      </c>
      <c r="AE36" s="137" t="s">
        <v>7</v>
      </c>
      <c r="AF36" s="137" t="s">
        <v>8</v>
      </c>
      <c r="AG36" s="137" t="s">
        <v>9</v>
      </c>
      <c r="AH36" s="158" t="s">
        <v>10</v>
      </c>
      <c r="AI36" s="139" t="s">
        <v>50</v>
      </c>
      <c r="AJ36" s="140" t="s">
        <v>89</v>
      </c>
      <c r="AK36" s="141" t="s">
        <v>51</v>
      </c>
    </row>
    <row r="37" spans="3:38" s="131" customFormat="1" ht="18.75" customHeight="1" x14ac:dyDescent="0.4">
      <c r="D37" s="142" t="str">
        <f>IF(B37&lt;&gt;"",B37+1,IF(TEXT(EDATE(MIN($AB$27:$AH$27),1),"aaa")=D36,EDATE(MIN($AB$27:$AH$27),1),""))</f>
        <v/>
      </c>
      <c r="E37" s="127" t="str">
        <f t="shared" ref="E37:J37" si="18">IF(D37&lt;&gt;"",D37+1,IF(TEXT(EDATE(MIN($AB$27:$AH$27),1),"aaa")=E36,EDATE(MIN($AB$27:$AH$27),1),""))</f>
        <v/>
      </c>
      <c r="F37" s="127" t="str">
        <f t="shared" si="18"/>
        <v/>
      </c>
      <c r="G37" s="127" t="str">
        <f t="shared" si="18"/>
        <v/>
      </c>
      <c r="H37" s="127" t="str">
        <f t="shared" si="18"/>
        <v/>
      </c>
      <c r="I37" s="127">
        <f t="shared" si="18"/>
        <v>46661</v>
      </c>
      <c r="J37" s="128">
        <f t="shared" si="18"/>
        <v>46662</v>
      </c>
      <c r="K37" s="159">
        <f>COUNTIFS(入力用３年!B:B,"&gt;="&amp;MIN(D37:J37),入力用３年!B:B,"&lt;="&amp;MAX(D37:J37),入力用３年!K:K,"○",入力用３年!G:G,"",入力用３年!D:D,"休日")</f>
        <v>0</v>
      </c>
      <c r="L37" s="112">
        <f>COUNTIFS(入力用３年!$B:$B,"&gt;="&amp;MIN(D37:J37),入力用３年!$B:$B,"&lt;="&amp;MAX(D37:J37),入力用３年!$K:$K,"○",入力用３年!$G:$G,"",入力用３年!$H:$H,"休工")</f>
        <v>0</v>
      </c>
      <c r="M37" s="121" t="str">
        <f t="shared" ref="M37:M42" si="19">IF(K37=0,"",IF(K37=0,"-",IF(L37&gt;=K37,"〇",IF(L37&lt;=K37,"×"))))</f>
        <v/>
      </c>
      <c r="N37" s="151"/>
      <c r="P37" s="142" t="str">
        <f t="shared" ref="P37:V37" si="20">IF(O37&lt;&gt;"",O37+1,IF(TEXT(EDATE(MIN($D$37:$J$37),1),"aaa")=P36,EDATE(MIN($D$37:$J$37),1),""))</f>
        <v/>
      </c>
      <c r="Q37" s="127">
        <f t="shared" si="20"/>
        <v>46692</v>
      </c>
      <c r="R37" s="127">
        <f t="shared" si="20"/>
        <v>46693</v>
      </c>
      <c r="S37" s="127">
        <f t="shared" si="20"/>
        <v>46694</v>
      </c>
      <c r="T37" s="127">
        <f t="shared" si="20"/>
        <v>46695</v>
      </c>
      <c r="U37" s="127">
        <f t="shared" si="20"/>
        <v>46696</v>
      </c>
      <c r="V37" s="128">
        <f t="shared" si="20"/>
        <v>46697</v>
      </c>
      <c r="W37" s="159">
        <f>COUNTIFS(入力用３年!B:B,"&gt;="&amp;MIN(P37:V37),入力用３年!B:B,"&lt;="&amp;MAX(P37:V37),入力用３年!K:K,"○",入力用３年!G:G,"",入力用３年!D:D,"休日")</f>
        <v>0</v>
      </c>
      <c r="X37" s="112">
        <f>COUNTIFS(入力用３年!$B:$B,"&gt;="&amp;MIN(P37:V37),入力用３年!$B:$B,"&lt;="&amp;MAX(P37:V37),入力用３年!$K:$K,"○",入力用３年!$G:$G,"",入力用３年!$H:$H,"休工")</f>
        <v>0</v>
      </c>
      <c r="Y37" s="121" t="str">
        <f t="shared" ref="Y37:Y42" si="21">IF(W37=0,"",IF(W37=0,"-",IF(X37&gt;=W37,"〇",IF(X37&lt;=W37,"×"))))</f>
        <v/>
      </c>
      <c r="Z37" s="151"/>
      <c r="AB37" s="142" t="str">
        <f t="shared" ref="AB37:AH37" si="22">IF(AA37&lt;&gt;"",AA37+1,IF(TEXT(EDATE(MIN($P$37:$V$37),1),"aaa")=AB36,EDATE(MIN($P$37:$V$37),1),""))</f>
        <v/>
      </c>
      <c r="AC37" s="127" t="str">
        <f t="shared" si="22"/>
        <v/>
      </c>
      <c r="AD37" s="127" t="str">
        <f t="shared" si="22"/>
        <v/>
      </c>
      <c r="AE37" s="127">
        <f t="shared" si="22"/>
        <v>46722</v>
      </c>
      <c r="AF37" s="127">
        <f t="shared" si="22"/>
        <v>46723</v>
      </c>
      <c r="AG37" s="127">
        <f t="shared" si="22"/>
        <v>46724</v>
      </c>
      <c r="AH37" s="128">
        <f t="shared" si="22"/>
        <v>46725</v>
      </c>
      <c r="AI37" s="159">
        <f>COUNTIFS(入力用３年!B:B,"&gt;="&amp;MIN(AB37:AH37),入力用３年!B:B,"&lt;="&amp;MAX(AB37:AH37),入力用３年!K:K,"○",入力用３年!G:G,"",入力用３年!D:D,"休日")</f>
        <v>0</v>
      </c>
      <c r="AJ37" s="112">
        <f>COUNTIFS(入力用３年!$B:$B,"&gt;="&amp;MIN(AB37:AH37),入力用３年!$B:$B,"&lt;="&amp;MAX(AB37:AH37),入力用３年!$K:$K,"○",入力用３年!$G:$G,"",入力用３年!$H:$H,"休工")</f>
        <v>0</v>
      </c>
      <c r="AK37" s="121" t="str">
        <f t="shared" ref="AK37:AK42" si="23">IF(AI37=0,"",IF(AI37=0,"-",IF(AJ37&gt;=AI37,"〇",IF(AJ37&lt;=AI37,"×"))))</f>
        <v/>
      </c>
    </row>
    <row r="38" spans="3:38" s="131" customFormat="1" ht="18.75" customHeight="1" x14ac:dyDescent="0.4">
      <c r="D38" s="142">
        <f>IFERROR(IF(MONTH(J37+1)=$D$35,J37+1,""),"")</f>
        <v>46663</v>
      </c>
      <c r="E38" s="127">
        <f t="shared" ref="E38:J42" si="24">IFERROR(IF(MONTH(D38+1)=$D$35,D38+1,""),"")</f>
        <v>46664</v>
      </c>
      <c r="F38" s="127">
        <f t="shared" si="24"/>
        <v>46665</v>
      </c>
      <c r="G38" s="127">
        <f t="shared" si="24"/>
        <v>46666</v>
      </c>
      <c r="H38" s="127">
        <f t="shared" si="24"/>
        <v>46667</v>
      </c>
      <c r="I38" s="127">
        <f t="shared" si="24"/>
        <v>46668</v>
      </c>
      <c r="J38" s="128">
        <f t="shared" si="24"/>
        <v>46669</v>
      </c>
      <c r="K38" s="159">
        <f>COUNTIFS(入力用３年!B:B,"&gt;="&amp;MIN(D38:J38),入力用３年!B:B,"&lt;="&amp;MAX(D38:J38),入力用３年!K:K,"○",入力用３年!G:G,"",入力用３年!D:D,"休日")</f>
        <v>0</v>
      </c>
      <c r="L38" s="112">
        <f>COUNTIFS(入力用３年!$B:$B,"&gt;="&amp;MIN(D38:J38),入力用３年!$B:$B,"&lt;="&amp;MAX(D38:J38),入力用３年!$K:$K,"○",入力用３年!$G:$G,"",入力用３年!$H:$H,"休工")</f>
        <v>0</v>
      </c>
      <c r="M38" s="121" t="str">
        <f t="shared" si="19"/>
        <v/>
      </c>
      <c r="N38" s="151"/>
      <c r="P38" s="142">
        <f>IFERROR(IF(MONTH(V37+1)=$P$35,V37+1,""),"")</f>
        <v>46698</v>
      </c>
      <c r="Q38" s="127">
        <f t="shared" ref="Q38:V42" si="25">IFERROR(IF(MONTH(P38+1)=$P$35,P38+1,""),"")</f>
        <v>46699</v>
      </c>
      <c r="R38" s="127">
        <f t="shared" si="25"/>
        <v>46700</v>
      </c>
      <c r="S38" s="127">
        <f t="shared" si="25"/>
        <v>46701</v>
      </c>
      <c r="T38" s="127">
        <f t="shared" si="25"/>
        <v>46702</v>
      </c>
      <c r="U38" s="127">
        <f t="shared" si="25"/>
        <v>46703</v>
      </c>
      <c r="V38" s="128">
        <f t="shared" si="25"/>
        <v>46704</v>
      </c>
      <c r="W38" s="159">
        <f>COUNTIFS(入力用３年!B:B,"&gt;="&amp;MIN(P38:V38),入力用３年!B:B,"&lt;="&amp;MAX(P38:V38),入力用３年!K:K,"○",入力用３年!G:G,"",入力用３年!D:D,"休日")</f>
        <v>0</v>
      </c>
      <c r="X38" s="112">
        <f>COUNTIFS(入力用３年!$B:$B,"&gt;="&amp;MIN(P38:V38),入力用３年!$B:$B,"&lt;="&amp;MAX(P38:V38),入力用３年!$K:$K,"○",入力用３年!$G:$G,"",入力用３年!$H:$H,"休工")</f>
        <v>0</v>
      </c>
      <c r="Y38" s="121" t="str">
        <f t="shared" si="21"/>
        <v/>
      </c>
      <c r="Z38" s="151"/>
      <c r="AB38" s="142">
        <f>IFERROR(IF(MONTH(AH37+1)=$AB$35,AH37+1,""),"")</f>
        <v>46726</v>
      </c>
      <c r="AC38" s="127">
        <f t="shared" ref="AC38:AH42" si="26">IFERROR(IF(MONTH(AB38+1)=$AB$35,AB38+1,""),"")</f>
        <v>46727</v>
      </c>
      <c r="AD38" s="127">
        <f t="shared" si="26"/>
        <v>46728</v>
      </c>
      <c r="AE38" s="127">
        <f t="shared" si="26"/>
        <v>46729</v>
      </c>
      <c r="AF38" s="127">
        <f t="shared" si="26"/>
        <v>46730</v>
      </c>
      <c r="AG38" s="127">
        <f t="shared" si="26"/>
        <v>46731</v>
      </c>
      <c r="AH38" s="128">
        <f t="shared" si="26"/>
        <v>46732</v>
      </c>
      <c r="AI38" s="159">
        <f>COUNTIFS(入力用３年!B:B,"&gt;="&amp;MIN(AB38:AH38),入力用３年!B:B,"&lt;="&amp;MAX(AB38:AH38),入力用３年!K:K,"○",入力用３年!G:G,"",入力用３年!D:D,"休日")</f>
        <v>0</v>
      </c>
      <c r="AJ38" s="112">
        <f>COUNTIFS(入力用３年!$B:$B,"&gt;="&amp;MIN(AB38:AH38),入力用３年!$B:$B,"&lt;="&amp;MAX(AB38:AH38),入力用３年!$K:$K,"○",入力用３年!$G:$G,"",入力用３年!$H:$H,"休工")</f>
        <v>0</v>
      </c>
      <c r="AK38" s="121" t="str">
        <f t="shared" si="23"/>
        <v/>
      </c>
    </row>
    <row r="39" spans="3:38" s="131" customFormat="1" ht="18.75" customHeight="1" x14ac:dyDescent="0.4">
      <c r="D39" s="142">
        <f>IFERROR(IF(MONTH(J38+1)=$D$35,J38+1,""),"")</f>
        <v>46670</v>
      </c>
      <c r="E39" s="127">
        <f t="shared" si="24"/>
        <v>46671</v>
      </c>
      <c r="F39" s="127">
        <f t="shared" si="24"/>
        <v>46672</v>
      </c>
      <c r="G39" s="127">
        <f t="shared" si="24"/>
        <v>46673</v>
      </c>
      <c r="H39" s="127">
        <f t="shared" si="24"/>
        <v>46674</v>
      </c>
      <c r="I39" s="127">
        <f t="shared" si="24"/>
        <v>46675</v>
      </c>
      <c r="J39" s="128">
        <f t="shared" si="24"/>
        <v>46676</v>
      </c>
      <c r="K39" s="159">
        <f>COUNTIFS(入力用３年!B:B,"&gt;="&amp;MIN(D39:J39),入力用３年!B:B,"&lt;="&amp;MAX(D39:J39),入力用３年!K:K,"○",入力用３年!G:G,"",入力用３年!D:D,"休日")</f>
        <v>0</v>
      </c>
      <c r="L39" s="112">
        <f>COUNTIFS(入力用３年!$B:$B,"&gt;="&amp;MIN(D39:J39),入力用３年!$B:$B,"&lt;="&amp;MAX(D39:J39),入力用３年!$K:$K,"○",入力用３年!$G:$G,"",入力用３年!$H:$H,"休工")</f>
        <v>0</v>
      </c>
      <c r="M39" s="121" t="str">
        <f t="shared" si="19"/>
        <v/>
      </c>
      <c r="N39" s="151"/>
      <c r="P39" s="142">
        <f>IFERROR(IF(MONTH(V38+1)=$P$35,V38+1,""),"")</f>
        <v>46705</v>
      </c>
      <c r="Q39" s="127">
        <f t="shared" si="25"/>
        <v>46706</v>
      </c>
      <c r="R39" s="127">
        <f t="shared" si="25"/>
        <v>46707</v>
      </c>
      <c r="S39" s="127">
        <f t="shared" si="25"/>
        <v>46708</v>
      </c>
      <c r="T39" s="127">
        <f t="shared" si="25"/>
        <v>46709</v>
      </c>
      <c r="U39" s="127">
        <f t="shared" si="25"/>
        <v>46710</v>
      </c>
      <c r="V39" s="128">
        <f t="shared" si="25"/>
        <v>46711</v>
      </c>
      <c r="W39" s="159">
        <f>COUNTIFS(入力用３年!B:B,"&gt;="&amp;MIN(P39:V39),入力用３年!B:B,"&lt;="&amp;MAX(P39:V39),入力用３年!K:K,"○",入力用３年!G:G,"",入力用３年!D:D,"休日")</f>
        <v>0</v>
      </c>
      <c r="X39" s="112">
        <f>COUNTIFS(入力用３年!$B:$B,"&gt;="&amp;MIN(P39:V39),入力用３年!$B:$B,"&lt;="&amp;MAX(P39:V39),入力用３年!$K:$K,"○",入力用３年!$G:$G,"",入力用３年!$H:$H,"休工")</f>
        <v>0</v>
      </c>
      <c r="Y39" s="121" t="str">
        <f t="shared" si="21"/>
        <v/>
      </c>
      <c r="Z39" s="151"/>
      <c r="AB39" s="142">
        <f>IFERROR(IF(MONTH(AH38+1)=$AB$35,AH38+1,""),"")</f>
        <v>46733</v>
      </c>
      <c r="AC39" s="127">
        <f t="shared" si="26"/>
        <v>46734</v>
      </c>
      <c r="AD39" s="127">
        <f t="shared" si="26"/>
        <v>46735</v>
      </c>
      <c r="AE39" s="127">
        <f t="shared" si="26"/>
        <v>46736</v>
      </c>
      <c r="AF39" s="127">
        <f t="shared" si="26"/>
        <v>46737</v>
      </c>
      <c r="AG39" s="127">
        <f t="shared" si="26"/>
        <v>46738</v>
      </c>
      <c r="AH39" s="128">
        <f t="shared" si="26"/>
        <v>46739</v>
      </c>
      <c r="AI39" s="159">
        <f>COUNTIFS(入力用３年!B:B,"&gt;="&amp;MIN(AB39:AH39),入力用３年!B:B,"&lt;="&amp;MAX(AB39:AH39),入力用３年!K:K,"○",入力用３年!G:G,"",入力用３年!D:D,"休日")</f>
        <v>0</v>
      </c>
      <c r="AJ39" s="112">
        <f>COUNTIFS(入力用３年!$B:$B,"&gt;="&amp;MIN(AB39:AH39),入力用３年!$B:$B,"&lt;="&amp;MAX(AB39:AH39),入力用３年!$K:$K,"○",入力用３年!$G:$G,"",入力用３年!$H:$H,"休工")</f>
        <v>0</v>
      </c>
      <c r="AK39" s="121" t="str">
        <f t="shared" si="23"/>
        <v/>
      </c>
    </row>
    <row r="40" spans="3:38" s="131" customFormat="1" ht="18.75" customHeight="1" x14ac:dyDescent="0.4">
      <c r="D40" s="142">
        <f>IFERROR(IF(MONTH(J39+1)=$D$35,J39+1,""),"")</f>
        <v>46677</v>
      </c>
      <c r="E40" s="127">
        <f t="shared" si="24"/>
        <v>46678</v>
      </c>
      <c r="F40" s="127">
        <f t="shared" si="24"/>
        <v>46679</v>
      </c>
      <c r="G40" s="127">
        <f t="shared" si="24"/>
        <v>46680</v>
      </c>
      <c r="H40" s="127">
        <f t="shared" si="24"/>
        <v>46681</v>
      </c>
      <c r="I40" s="127">
        <f t="shared" si="24"/>
        <v>46682</v>
      </c>
      <c r="J40" s="128">
        <f t="shared" si="24"/>
        <v>46683</v>
      </c>
      <c r="K40" s="159">
        <f>COUNTIFS(入力用３年!B:B,"&gt;="&amp;MIN(D40:J40),入力用３年!B:B,"&lt;="&amp;MAX(D40:J40),入力用３年!K:K,"○",入力用３年!G:G,"",入力用３年!D:D,"休日")</f>
        <v>0</v>
      </c>
      <c r="L40" s="112">
        <f>COUNTIFS(入力用３年!$B:$B,"&gt;="&amp;MIN(D40:J40),入力用３年!$B:$B,"&lt;="&amp;MAX(D40:J40),入力用３年!$K:$K,"○",入力用３年!$G:$G,"",入力用３年!$H:$H,"休工")</f>
        <v>0</v>
      </c>
      <c r="M40" s="121" t="str">
        <f t="shared" si="19"/>
        <v/>
      </c>
      <c r="N40" s="151"/>
      <c r="P40" s="142">
        <f>IFERROR(IF(MONTH(V39+1)=$P$35,V39+1,""),"")</f>
        <v>46712</v>
      </c>
      <c r="Q40" s="127">
        <f t="shared" si="25"/>
        <v>46713</v>
      </c>
      <c r="R40" s="127">
        <f t="shared" si="25"/>
        <v>46714</v>
      </c>
      <c r="S40" s="127">
        <f t="shared" si="25"/>
        <v>46715</v>
      </c>
      <c r="T40" s="127">
        <f t="shared" si="25"/>
        <v>46716</v>
      </c>
      <c r="U40" s="127">
        <f t="shared" si="25"/>
        <v>46717</v>
      </c>
      <c r="V40" s="128">
        <f t="shared" si="25"/>
        <v>46718</v>
      </c>
      <c r="W40" s="159">
        <f>COUNTIFS(入力用３年!B:B,"&gt;="&amp;MIN(P40:V40),入力用３年!B:B,"&lt;="&amp;MAX(P40:V40),入力用３年!K:K,"○",入力用３年!G:G,"",入力用３年!D:D,"休日")</f>
        <v>0</v>
      </c>
      <c r="X40" s="112">
        <f>COUNTIFS(入力用３年!$B:$B,"&gt;="&amp;MIN(P40:V40),入力用３年!$B:$B,"&lt;="&amp;MAX(P40:V40),入力用３年!$K:$K,"○",入力用３年!$G:$G,"",入力用３年!$H:$H,"休工")</f>
        <v>0</v>
      </c>
      <c r="Y40" s="121" t="str">
        <f t="shared" si="21"/>
        <v/>
      </c>
      <c r="Z40" s="151"/>
      <c r="AB40" s="142">
        <f>IFERROR(IF(MONTH(AH39+1)=$AB$35,AH39+1,""),"")</f>
        <v>46740</v>
      </c>
      <c r="AC40" s="127">
        <f t="shared" si="26"/>
        <v>46741</v>
      </c>
      <c r="AD40" s="127">
        <f t="shared" si="26"/>
        <v>46742</v>
      </c>
      <c r="AE40" s="127">
        <f t="shared" si="26"/>
        <v>46743</v>
      </c>
      <c r="AF40" s="127">
        <f t="shared" si="26"/>
        <v>46744</v>
      </c>
      <c r="AG40" s="127">
        <f t="shared" si="26"/>
        <v>46745</v>
      </c>
      <c r="AH40" s="128">
        <f t="shared" si="26"/>
        <v>46746</v>
      </c>
      <c r="AI40" s="159">
        <f>COUNTIFS(入力用３年!B:B,"&gt;="&amp;MIN(AB40:AH40),入力用３年!B:B,"&lt;="&amp;MAX(AB40:AH40),入力用３年!K:K,"○",入力用３年!G:G,"",入力用３年!D:D,"休日")</f>
        <v>0</v>
      </c>
      <c r="AJ40" s="112">
        <f>COUNTIFS(入力用３年!$B:$B,"&gt;="&amp;MIN(AB40:AH40),入力用３年!$B:$B,"&lt;="&amp;MAX(AB40:AH40),入力用３年!$K:$K,"○",入力用３年!$G:$G,"",入力用３年!$H:$H,"休工")</f>
        <v>0</v>
      </c>
      <c r="AK40" s="121" t="str">
        <f t="shared" si="23"/>
        <v/>
      </c>
    </row>
    <row r="41" spans="3:38" s="131" customFormat="1" ht="18.75" customHeight="1" x14ac:dyDescent="0.4">
      <c r="D41" s="142">
        <f>IFERROR(IF(MONTH(J40+1)=$D$35,J40+1,""),"")</f>
        <v>46684</v>
      </c>
      <c r="E41" s="127">
        <f t="shared" si="24"/>
        <v>46685</v>
      </c>
      <c r="F41" s="127">
        <f t="shared" si="24"/>
        <v>46686</v>
      </c>
      <c r="G41" s="127">
        <f t="shared" si="24"/>
        <v>46687</v>
      </c>
      <c r="H41" s="127">
        <f t="shared" si="24"/>
        <v>46688</v>
      </c>
      <c r="I41" s="127">
        <f t="shared" si="24"/>
        <v>46689</v>
      </c>
      <c r="J41" s="128">
        <f t="shared" si="24"/>
        <v>46690</v>
      </c>
      <c r="K41" s="159">
        <f>COUNTIFS(入力用３年!B:B,"&gt;="&amp;MIN(D41:J41),入力用３年!B:B,"&lt;="&amp;MAX(D41:J41),入力用３年!K:K,"○",入力用３年!G:G,"",入力用３年!D:D,"休日")</f>
        <v>0</v>
      </c>
      <c r="L41" s="112">
        <f>COUNTIFS(入力用３年!$B:$B,"&gt;="&amp;MIN(D41:J41),入力用３年!$B:$B,"&lt;="&amp;MAX(D41:J41),入力用３年!$K:$K,"○",入力用３年!$G:$G,"",入力用３年!$H:$H,"休工")</f>
        <v>0</v>
      </c>
      <c r="M41" s="121" t="str">
        <f t="shared" si="19"/>
        <v/>
      </c>
      <c r="N41" s="151"/>
      <c r="P41" s="142">
        <f>IFERROR(IF(MONTH(V40+1)=$P$35,V40+1,""),"")</f>
        <v>46719</v>
      </c>
      <c r="Q41" s="127">
        <f t="shared" si="25"/>
        <v>46720</v>
      </c>
      <c r="R41" s="127">
        <f t="shared" si="25"/>
        <v>46721</v>
      </c>
      <c r="S41" s="127" t="str">
        <f t="shared" si="25"/>
        <v/>
      </c>
      <c r="T41" s="127" t="str">
        <f t="shared" si="25"/>
        <v/>
      </c>
      <c r="U41" s="127" t="str">
        <f t="shared" si="25"/>
        <v/>
      </c>
      <c r="V41" s="128" t="str">
        <f t="shared" si="25"/>
        <v/>
      </c>
      <c r="W41" s="159">
        <f>COUNTIFS(入力用３年!B:B,"&gt;="&amp;MIN(P41:V41),入力用３年!B:B,"&lt;="&amp;MAX(P41:V41),入力用３年!K:K,"○",入力用３年!G:G,"",入力用３年!D:D,"休日")</f>
        <v>0</v>
      </c>
      <c r="X41" s="112">
        <f>COUNTIFS(入力用３年!$B:$B,"&gt;="&amp;MIN(P41:V41),入力用３年!$B:$B,"&lt;="&amp;MAX(P41:V41),入力用３年!$K:$K,"○",入力用３年!$G:$G,"",入力用３年!$H:$H,"休工")</f>
        <v>0</v>
      </c>
      <c r="Y41" s="121" t="str">
        <f t="shared" si="21"/>
        <v/>
      </c>
      <c r="Z41" s="151"/>
      <c r="AB41" s="142">
        <f>IFERROR(IF(MONTH(AH40+1)=$AB$35,AH40+1,""),"")</f>
        <v>46747</v>
      </c>
      <c r="AC41" s="127">
        <f t="shared" si="26"/>
        <v>46748</v>
      </c>
      <c r="AD41" s="127">
        <f t="shared" si="26"/>
        <v>46749</v>
      </c>
      <c r="AE41" s="127">
        <f t="shared" si="26"/>
        <v>46750</v>
      </c>
      <c r="AF41" s="127">
        <f t="shared" si="26"/>
        <v>46751</v>
      </c>
      <c r="AG41" s="127">
        <f t="shared" si="26"/>
        <v>46752</v>
      </c>
      <c r="AH41" s="128" t="str">
        <f t="shared" si="26"/>
        <v/>
      </c>
      <c r="AI41" s="159">
        <f>COUNTIFS(入力用３年!B:B,"&gt;="&amp;MIN(AB41:AH41),入力用３年!B:B,"&lt;="&amp;MAX(AB41:AH41),入力用３年!K:K,"○",入力用３年!G:G,"",入力用３年!D:D,"休日")</f>
        <v>0</v>
      </c>
      <c r="AJ41" s="112">
        <f>COUNTIFS(入力用３年!$B:$B,"&gt;="&amp;MIN(AB41:AH41),入力用３年!$B:$B,"&lt;="&amp;MAX(AB41:AH41),入力用３年!$K:$K,"○",入力用３年!$G:$G,"",入力用３年!$H:$H,"休工")</f>
        <v>0</v>
      </c>
      <c r="AK41" s="121" t="str">
        <f t="shared" si="23"/>
        <v/>
      </c>
    </row>
    <row r="42" spans="3:38" s="131" customFormat="1" ht="18.75" customHeight="1" thickBot="1" x14ac:dyDescent="0.45">
      <c r="D42" s="144">
        <f>IFERROR(IF(MONTH(J41+1)=$D$35,J41+1,""),"")</f>
        <v>46691</v>
      </c>
      <c r="E42" s="129" t="str">
        <f t="shared" si="24"/>
        <v/>
      </c>
      <c r="F42" s="129" t="str">
        <f t="shared" si="24"/>
        <v/>
      </c>
      <c r="G42" s="129" t="str">
        <f t="shared" si="24"/>
        <v/>
      </c>
      <c r="H42" s="129" t="str">
        <f t="shared" si="24"/>
        <v/>
      </c>
      <c r="I42" s="129" t="str">
        <f t="shared" si="24"/>
        <v/>
      </c>
      <c r="J42" s="130" t="str">
        <f t="shared" si="24"/>
        <v/>
      </c>
      <c r="K42" s="160">
        <f>COUNTIFS(入力用３年!B:B,"&gt;="&amp;MIN(D42:J42),入力用３年!B:B,"&lt;="&amp;MAX(D42:J42),入力用３年!K:K,"○",入力用３年!G:G,"",入力用３年!D:D,"休日")</f>
        <v>0</v>
      </c>
      <c r="L42" s="123">
        <f>COUNTIFS(入力用３年!$B:$B,"&gt;="&amp;MIN(D42:J42),入力用３年!$B:$B,"&lt;="&amp;MAX(D42:J42),入力用３年!$K:$K,"○",入力用３年!$G:$G,"",入力用３年!$H:$H,"休工")</f>
        <v>0</v>
      </c>
      <c r="M42" s="124" t="str">
        <f t="shared" si="19"/>
        <v/>
      </c>
      <c r="N42" s="151"/>
      <c r="P42" s="144" t="str">
        <f>IFERROR(IF(MONTH(V41+1)=$P$35,V41+1,""),"")</f>
        <v/>
      </c>
      <c r="Q42" s="129" t="str">
        <f t="shared" si="25"/>
        <v/>
      </c>
      <c r="R42" s="129" t="str">
        <f t="shared" si="25"/>
        <v/>
      </c>
      <c r="S42" s="129" t="str">
        <f t="shared" si="25"/>
        <v/>
      </c>
      <c r="T42" s="129" t="str">
        <f t="shared" si="25"/>
        <v/>
      </c>
      <c r="U42" s="129" t="str">
        <f t="shared" si="25"/>
        <v/>
      </c>
      <c r="V42" s="130" t="str">
        <f t="shared" si="25"/>
        <v/>
      </c>
      <c r="W42" s="160">
        <f>COUNTIFS(入力用３年!B:B,"&gt;="&amp;MIN(P42:V42),入力用３年!B:B,"&lt;="&amp;MAX(P42:V42),入力用３年!K:K,"○",入力用３年!G:G,"",入力用３年!D:D,"休日")</f>
        <v>0</v>
      </c>
      <c r="X42" s="123">
        <f>COUNTIFS(入力用３年!$B:$B,"&gt;="&amp;MIN(P42:V42),入力用３年!$B:$B,"&lt;="&amp;MAX(P42:V42),入力用３年!$K:$K,"○",入力用３年!$G:$G,"",入力用３年!$H:$H,"休工")</f>
        <v>0</v>
      </c>
      <c r="Y42" s="124" t="str">
        <f t="shared" si="21"/>
        <v/>
      </c>
      <c r="Z42" s="151"/>
      <c r="AB42" s="144" t="str">
        <f>IFERROR(IF(MONTH(AH41+1)=$AB$35,AH41+1,""),"")</f>
        <v/>
      </c>
      <c r="AC42" s="129" t="str">
        <f t="shared" si="26"/>
        <v/>
      </c>
      <c r="AD42" s="129" t="str">
        <f t="shared" si="26"/>
        <v/>
      </c>
      <c r="AE42" s="129" t="str">
        <f t="shared" si="26"/>
        <v/>
      </c>
      <c r="AF42" s="129" t="str">
        <f t="shared" si="26"/>
        <v/>
      </c>
      <c r="AG42" s="129" t="str">
        <f t="shared" si="26"/>
        <v/>
      </c>
      <c r="AH42" s="130" t="str">
        <f t="shared" si="26"/>
        <v/>
      </c>
      <c r="AI42" s="160">
        <f>COUNTIFS(入力用３年!B:B,"&gt;="&amp;MIN(AB42:AH42),入力用３年!B:B,"&lt;="&amp;MAX(AB42:AH42),入力用３年!K:K,"○",入力用３年!G:G,"",入力用３年!D:D,"休日")</f>
        <v>0</v>
      </c>
      <c r="AJ42" s="123">
        <f>COUNTIFS(入力用３年!$B:$B,"&gt;="&amp;MIN(AB42:AH42),入力用３年!$B:$B,"&lt;="&amp;MAX(AB42:AH42),入力用３年!$K:$K,"○",入力用３年!$G:$G,"",入力用３年!$H:$H,"休工")</f>
        <v>0</v>
      </c>
      <c r="AK42" s="124" t="str">
        <f t="shared" si="23"/>
        <v/>
      </c>
    </row>
    <row r="43" spans="3:38" s="131" customFormat="1" ht="18.75" customHeight="1" x14ac:dyDescent="0.4">
      <c r="D43" s="152"/>
      <c r="E43" s="152"/>
      <c r="F43" s="152"/>
      <c r="G43" s="145"/>
      <c r="H43" s="146"/>
      <c r="I43" s="152"/>
      <c r="J43" s="146"/>
      <c r="K43" s="147">
        <f>SUM(K37:K42)</f>
        <v>0</v>
      </c>
      <c r="L43" s="147"/>
      <c r="M43" s="147"/>
      <c r="N43" s="147"/>
      <c r="O43" s="152"/>
      <c r="P43" s="152"/>
      <c r="Q43" s="152"/>
      <c r="R43" s="152"/>
      <c r="S43" s="145"/>
      <c r="T43" s="146"/>
      <c r="U43" s="152"/>
      <c r="V43" s="146"/>
      <c r="W43" s="147">
        <f>SUM(W37:W42)</f>
        <v>0</v>
      </c>
      <c r="X43" s="147"/>
      <c r="Y43" s="147"/>
      <c r="Z43" s="147"/>
      <c r="AA43" s="152"/>
      <c r="AB43" s="152"/>
      <c r="AC43" s="152"/>
      <c r="AD43" s="152"/>
      <c r="AE43" s="145"/>
      <c r="AF43" s="146"/>
      <c r="AG43" s="152"/>
      <c r="AH43" s="146"/>
      <c r="AI43" s="147">
        <f>SUM(AI37:AI42)</f>
        <v>0</v>
      </c>
      <c r="AJ43" s="147"/>
      <c r="AK43" s="147"/>
      <c r="AL43" s="152"/>
    </row>
    <row r="44" spans="3:38" s="131" customFormat="1" ht="18.75" customHeight="1" thickBot="1" x14ac:dyDescent="0.45">
      <c r="C44" s="297" t="s">
        <v>14</v>
      </c>
      <c r="D44" s="297"/>
      <c r="E44" s="131" t="str">
        <f>IF(H44="-","-",IF(OR(H44&gt;=8/28,L44&gt;=K53),"OK","NG"))</f>
        <v>-</v>
      </c>
      <c r="F44" s="296" t="s">
        <v>54</v>
      </c>
      <c r="G44" s="296"/>
      <c r="H44" s="298" t="str">
        <f>IFERROR(ROUNDDOWN(L44/(COUNTIFS(入力用３年!B:B,"&gt;="&amp;MIN(D47:J52),入力用３年!B:B,"&lt;="&amp;MAX(D47:J52),入力用３年!K:K,"○")-COUNTIFS(入力用３年!B:B,"&gt;="&amp;MIN(D47:J52),入力用３年!B:B,"&lt;="&amp;MAX(D47:J52),入力用３年!K:K,"○",入力用３年!G:G,"&lt;&gt;")),3),"-")</f>
        <v>-</v>
      </c>
      <c r="I44" s="298"/>
      <c r="J44" s="298"/>
      <c r="K44" s="148" t="s">
        <v>89</v>
      </c>
      <c r="L44" s="168">
        <f>COUNTIFS(入力用３年!B:B,"&gt;="&amp;MIN(D47:J52),入力用３年!B:B,"&lt;="&amp;MAX(D47:J52),入力用３年!K:K,"○",入力用３年!H:H,"休工",入力用３年!G:G,"")</f>
        <v>0</v>
      </c>
      <c r="M44" s="115"/>
      <c r="N44" s="135"/>
      <c r="O44" s="297" t="s">
        <v>14</v>
      </c>
      <c r="P44" s="297"/>
      <c r="Q44" s="131" t="str">
        <f>IF(T44="-","-",IF(OR(T44&gt;=8/28,X44&gt;=W53),"OK","NG"))</f>
        <v>-</v>
      </c>
      <c r="R44" s="296" t="s">
        <v>54</v>
      </c>
      <c r="S44" s="296"/>
      <c r="T44" s="298" t="str">
        <f>IFERROR(ROUNDDOWN(X44/(COUNTIFS(入力用３年!B:B,"&gt;="&amp;MIN(P47:V52),入力用３年!B:B,"&lt;="&amp;MAX(P47:V52),入力用３年!K:K,"○")-COUNTIFS(入力用３年!B:B,"&gt;="&amp;MIN(P47:V52),入力用３年!B:B,"&lt;="&amp;MAX(P47:V52),入力用３年!K:K,"○",入力用３年!G:G,"&lt;&gt;")),3),"-")</f>
        <v>-</v>
      </c>
      <c r="U44" s="298"/>
      <c r="V44" s="298"/>
      <c r="W44" s="148" t="s">
        <v>89</v>
      </c>
      <c r="X44" s="168">
        <f>COUNTIFS(入力用３年!B:B,"&gt;="&amp;MIN(P47:V52),入力用３年!B:B,"&lt;="&amp;MAX(P47:V52),入力用３年!K:K,"○",入力用３年!H:H,"休工",入力用３年!G:G,"")</f>
        <v>0</v>
      </c>
      <c r="Y44" s="115"/>
      <c r="Z44" s="135"/>
      <c r="AA44" s="297" t="s">
        <v>14</v>
      </c>
      <c r="AB44" s="297"/>
      <c r="AC44" s="131" t="str">
        <f>IF(AF44="-","-",IF(OR(AF44&gt;=8/28,AJ44&gt;=AI53),"OK","NG"))</f>
        <v>-</v>
      </c>
      <c r="AD44" s="296" t="s">
        <v>54</v>
      </c>
      <c r="AE44" s="296"/>
      <c r="AF44" s="298" t="str">
        <f>IFERROR(ROUNDDOWN(AJ44/(COUNTIFS(入力用３年!B:B,"&gt;="&amp;MIN(AB47:AH52),入力用３年!B:B,"&lt;="&amp;MAX(AB47:AH52),入力用３年!K:K,"○")-COUNTIFS(入力用３年!B:B,"&gt;="&amp;MIN(AB47:AH52),入力用３年!B:B,"&lt;="&amp;MAX(AB47:AH52),入力用３年!K:K,"○",入力用３年!G:G,"&lt;&gt;")),3),"-")</f>
        <v>-</v>
      </c>
      <c r="AG44" s="298"/>
      <c r="AH44" s="298"/>
      <c r="AI44" s="148" t="s">
        <v>89</v>
      </c>
      <c r="AJ44" s="168">
        <f>COUNTIFS(入力用３年!B:B,"&gt;="&amp;MIN(AB47:AH52),入力用３年!B:B,"&lt;="&amp;MAX(AB47:AH52),入力用３年!K:K,"○",入力用３年!H:H,"休工",入力用３年!G:G,"")</f>
        <v>0</v>
      </c>
      <c r="AK44" s="115"/>
    </row>
    <row r="45" spans="3:38" s="131" customFormat="1" ht="18.75" customHeight="1" x14ac:dyDescent="0.4">
      <c r="D45" s="132">
        <v>1</v>
      </c>
      <c r="E45" s="133" t="s">
        <v>4</v>
      </c>
      <c r="F45" s="133"/>
      <c r="G45" s="133"/>
      <c r="H45" s="133"/>
      <c r="I45" s="133"/>
      <c r="J45" s="157"/>
      <c r="K45" s="290" t="s">
        <v>60</v>
      </c>
      <c r="L45" s="291"/>
      <c r="M45" s="292"/>
      <c r="N45" s="149"/>
      <c r="P45" s="132">
        <v>2</v>
      </c>
      <c r="Q45" s="133" t="s">
        <v>4</v>
      </c>
      <c r="R45" s="133"/>
      <c r="S45" s="133"/>
      <c r="T45" s="133"/>
      <c r="U45" s="133"/>
      <c r="V45" s="157"/>
      <c r="W45" s="290" t="s">
        <v>60</v>
      </c>
      <c r="X45" s="291"/>
      <c r="Y45" s="292"/>
      <c r="Z45" s="149"/>
      <c r="AB45" s="132">
        <v>3</v>
      </c>
      <c r="AC45" s="133" t="s">
        <v>4</v>
      </c>
      <c r="AD45" s="133"/>
      <c r="AE45" s="133"/>
      <c r="AF45" s="133"/>
      <c r="AG45" s="133"/>
      <c r="AH45" s="157"/>
      <c r="AI45" s="290" t="s">
        <v>60</v>
      </c>
      <c r="AJ45" s="291"/>
      <c r="AK45" s="292"/>
    </row>
    <row r="46" spans="3:38" s="131" customFormat="1" ht="30" customHeight="1" x14ac:dyDescent="0.4">
      <c r="D46" s="136" t="s">
        <v>5</v>
      </c>
      <c r="E46" s="137" t="s">
        <v>3</v>
      </c>
      <c r="F46" s="137" t="s">
        <v>6</v>
      </c>
      <c r="G46" s="137" t="s">
        <v>7</v>
      </c>
      <c r="H46" s="137" t="s">
        <v>8</v>
      </c>
      <c r="I46" s="137" t="s">
        <v>9</v>
      </c>
      <c r="J46" s="158" t="s">
        <v>10</v>
      </c>
      <c r="K46" s="139" t="s">
        <v>50</v>
      </c>
      <c r="L46" s="140" t="s">
        <v>89</v>
      </c>
      <c r="M46" s="141" t="s">
        <v>51</v>
      </c>
      <c r="N46" s="150"/>
      <c r="P46" s="136" t="s">
        <v>5</v>
      </c>
      <c r="Q46" s="137" t="s">
        <v>3</v>
      </c>
      <c r="R46" s="137" t="s">
        <v>6</v>
      </c>
      <c r="S46" s="137" t="s">
        <v>7</v>
      </c>
      <c r="T46" s="137" t="s">
        <v>8</v>
      </c>
      <c r="U46" s="137" t="s">
        <v>9</v>
      </c>
      <c r="V46" s="158" t="s">
        <v>10</v>
      </c>
      <c r="W46" s="139" t="s">
        <v>50</v>
      </c>
      <c r="X46" s="140" t="s">
        <v>89</v>
      </c>
      <c r="Y46" s="141" t="s">
        <v>51</v>
      </c>
      <c r="Z46" s="150"/>
      <c r="AB46" s="136" t="s">
        <v>5</v>
      </c>
      <c r="AC46" s="137" t="s">
        <v>3</v>
      </c>
      <c r="AD46" s="137" t="s">
        <v>6</v>
      </c>
      <c r="AE46" s="137" t="s">
        <v>7</v>
      </c>
      <c r="AF46" s="137" t="s">
        <v>8</v>
      </c>
      <c r="AG46" s="137" t="s">
        <v>9</v>
      </c>
      <c r="AH46" s="158" t="s">
        <v>10</v>
      </c>
      <c r="AI46" s="139" t="s">
        <v>50</v>
      </c>
      <c r="AJ46" s="140" t="s">
        <v>89</v>
      </c>
      <c r="AK46" s="141" t="s">
        <v>51</v>
      </c>
    </row>
    <row r="47" spans="3:38" s="131" customFormat="1" ht="18.75" customHeight="1" x14ac:dyDescent="0.4">
      <c r="D47" s="142" t="str">
        <f>IF(B47&lt;&gt;"",B47+1,IF(TEXT(EDATE(MIN($AB$37:$AH$37),1),"aaa")=D46,EDATE(MIN($AB$37:$AH$37),1),""))</f>
        <v/>
      </c>
      <c r="E47" s="127" t="str">
        <f t="shared" ref="E47:J47" si="27">IF(D47&lt;&gt;"",D47+1,IF(TEXT(EDATE(MIN($AB$37:$AH$37),1),"aaa")=E46,EDATE(MIN($AB$37:$AH$37),1),""))</f>
        <v/>
      </c>
      <c r="F47" s="127" t="str">
        <f t="shared" si="27"/>
        <v/>
      </c>
      <c r="G47" s="127" t="str">
        <f t="shared" si="27"/>
        <v/>
      </c>
      <c r="H47" s="127" t="str">
        <f t="shared" si="27"/>
        <v/>
      </c>
      <c r="I47" s="127" t="str">
        <f t="shared" si="27"/>
        <v/>
      </c>
      <c r="J47" s="128">
        <f t="shared" si="27"/>
        <v>46753</v>
      </c>
      <c r="K47" s="159">
        <f>COUNTIFS(入力用３年!B:B,"&gt;="&amp;MIN(D47:J47),入力用３年!B:B,"&lt;="&amp;MAX(D47:J47),入力用３年!K:K,"○",入力用３年!G:G,"",入力用３年!D:D,"休日")</f>
        <v>0</v>
      </c>
      <c r="L47" s="112">
        <f>COUNTIFS(入力用３年!$B:$B,"&gt;="&amp;MIN(D47:J47),入力用３年!$B:$B,"&lt;="&amp;MAX(D47:J47),入力用３年!$K:$K,"○",入力用３年!$G:$G,"",入力用３年!$H:$H,"休工")</f>
        <v>0</v>
      </c>
      <c r="M47" s="121" t="str">
        <f t="shared" ref="M47:M52" si="28">IF(K47=0,"",IF(K47=0,"-",IF(L47&gt;=K47,"〇",IF(L47&lt;=K47,"×"))))</f>
        <v/>
      </c>
      <c r="N47" s="151"/>
      <c r="P47" s="142" t="str">
        <f t="shared" ref="P47:V47" si="29">IF(O47&lt;&gt;"",O47+1,IF(TEXT(EDATE(MIN($D$47:$J$47),1),"aaa")=P46,EDATE(MIN($D$47:$J$47),1),""))</f>
        <v/>
      </c>
      <c r="Q47" s="127" t="str">
        <f t="shared" si="29"/>
        <v/>
      </c>
      <c r="R47" s="127">
        <f t="shared" si="29"/>
        <v>46784</v>
      </c>
      <c r="S47" s="127">
        <f t="shared" si="29"/>
        <v>46785</v>
      </c>
      <c r="T47" s="127">
        <f t="shared" si="29"/>
        <v>46786</v>
      </c>
      <c r="U47" s="127">
        <f t="shared" si="29"/>
        <v>46787</v>
      </c>
      <c r="V47" s="128">
        <f t="shared" si="29"/>
        <v>46788</v>
      </c>
      <c r="W47" s="159">
        <f>COUNTIFS(入力用３年!B:B,"&gt;="&amp;MIN(P47:V47),入力用３年!B:B,"&lt;="&amp;MAX(P47:V47),入力用３年!K:K,"○",入力用３年!G:G,"",入力用３年!D:D,"休日")</f>
        <v>0</v>
      </c>
      <c r="X47" s="112">
        <f>COUNTIFS(入力用３年!$B:$B,"&gt;="&amp;MIN(P47:V47),入力用３年!$B:$B,"&lt;="&amp;MAX(P47:V47),入力用３年!$K:$K,"○",入力用３年!$G:$G,"",入力用３年!$H:$H,"休工")</f>
        <v>0</v>
      </c>
      <c r="Y47" s="121" t="str">
        <f t="shared" ref="Y47:Y52" si="30">IF(W47=0,"",IF(W47=0,"-",IF(X47&gt;=W47,"〇",IF(X47&lt;=W47,"×"))))</f>
        <v/>
      </c>
      <c r="Z47" s="151"/>
      <c r="AB47" s="142" t="str">
        <f t="shared" ref="AB47:AH47" si="31">IF(AA47&lt;&gt;"",AA47+1,IF(TEXT(EDATE(MIN($P$47:$V$47),1),"aaa")=AB46,EDATE(MIN($P$47:$V$47),1),""))</f>
        <v/>
      </c>
      <c r="AC47" s="127" t="str">
        <f t="shared" si="31"/>
        <v/>
      </c>
      <c r="AD47" s="127" t="str">
        <f t="shared" si="31"/>
        <v/>
      </c>
      <c r="AE47" s="127">
        <f t="shared" si="31"/>
        <v>46813</v>
      </c>
      <c r="AF47" s="127">
        <f t="shared" si="31"/>
        <v>46814</v>
      </c>
      <c r="AG47" s="127">
        <f t="shared" si="31"/>
        <v>46815</v>
      </c>
      <c r="AH47" s="128">
        <f t="shared" si="31"/>
        <v>46816</v>
      </c>
      <c r="AI47" s="159">
        <f>COUNTIFS(入力用３年!B:B,"&gt;="&amp;MIN(AB47:AH47),入力用３年!B:B,"&lt;="&amp;MAX(AB47:AH47),入力用３年!K:K,"○",入力用３年!G:G,"",入力用３年!D:D,"休日")</f>
        <v>0</v>
      </c>
      <c r="AJ47" s="112">
        <f>COUNTIFS(入力用３年!$B:$B,"&gt;="&amp;MIN(AB47:AH47),入力用３年!$B:$B,"&lt;="&amp;MAX(AB47:AH47),入力用３年!$K:$K,"○",入力用３年!$G:$G,"",入力用３年!$H:$H,"休工")</f>
        <v>0</v>
      </c>
      <c r="AK47" s="121" t="str">
        <f t="shared" ref="AK47:AK52" si="32">IF(AI47=0,"",IF(AI47=0,"-",IF(AJ47&gt;=AI47,"〇",IF(AJ47&lt;=AI47,"×"))))</f>
        <v/>
      </c>
    </row>
    <row r="48" spans="3:38" s="131" customFormat="1" ht="18.75" customHeight="1" x14ac:dyDescent="0.4">
      <c r="D48" s="142">
        <f>IFERROR(IF(MONTH(J47+1)=$D$45,J47+1,""),"")</f>
        <v>46754</v>
      </c>
      <c r="E48" s="127">
        <f t="shared" ref="E48:J52" si="33">IFERROR(IF(MONTH(D48+1)=$D$45,D48+1,""),"")</f>
        <v>46755</v>
      </c>
      <c r="F48" s="127">
        <f t="shared" si="33"/>
        <v>46756</v>
      </c>
      <c r="G48" s="127">
        <f t="shared" si="33"/>
        <v>46757</v>
      </c>
      <c r="H48" s="127">
        <f t="shared" si="33"/>
        <v>46758</v>
      </c>
      <c r="I48" s="127">
        <f t="shared" si="33"/>
        <v>46759</v>
      </c>
      <c r="J48" s="128">
        <f t="shared" si="33"/>
        <v>46760</v>
      </c>
      <c r="K48" s="159">
        <f>COUNTIFS(入力用３年!B:B,"&gt;="&amp;MIN(D48:J48),入力用３年!B:B,"&lt;="&amp;MAX(D48:J48),入力用３年!K:K,"○",入力用３年!G:G,"",入力用３年!D:D,"休日")</f>
        <v>0</v>
      </c>
      <c r="L48" s="112">
        <f>COUNTIFS(入力用３年!$B:$B,"&gt;="&amp;MIN(D48:J48),入力用３年!$B:$B,"&lt;="&amp;MAX(D48:J48),入力用３年!$K:$K,"○",入力用３年!$G:$G,"",入力用３年!$H:$H,"休工")</f>
        <v>0</v>
      </c>
      <c r="M48" s="121" t="str">
        <f t="shared" si="28"/>
        <v/>
      </c>
      <c r="N48" s="151"/>
      <c r="P48" s="142">
        <f>IFERROR(IF(MONTH(V47+1)=$P$45,V47+1,""),"")</f>
        <v>46789</v>
      </c>
      <c r="Q48" s="127">
        <f t="shared" ref="Q48:V52" si="34">IFERROR(IF(MONTH(P48+1)=$P$45,P48+1,""),"")</f>
        <v>46790</v>
      </c>
      <c r="R48" s="127">
        <f t="shared" si="34"/>
        <v>46791</v>
      </c>
      <c r="S48" s="127">
        <f t="shared" si="34"/>
        <v>46792</v>
      </c>
      <c r="T48" s="127">
        <f t="shared" si="34"/>
        <v>46793</v>
      </c>
      <c r="U48" s="127">
        <f t="shared" si="34"/>
        <v>46794</v>
      </c>
      <c r="V48" s="128">
        <f t="shared" si="34"/>
        <v>46795</v>
      </c>
      <c r="W48" s="159">
        <f>COUNTIFS(入力用３年!B:B,"&gt;="&amp;MIN(P48:V48),入力用３年!B:B,"&lt;="&amp;MAX(P48:V48),入力用３年!K:K,"○",入力用３年!G:G,"",入力用３年!D:D,"休日")</f>
        <v>0</v>
      </c>
      <c r="X48" s="112">
        <f>COUNTIFS(入力用３年!$B:$B,"&gt;="&amp;MIN(P48:V48),入力用３年!$B:$B,"&lt;="&amp;MAX(P48:V48),入力用３年!$K:$K,"○",入力用３年!$G:$G,"",入力用３年!$H:$H,"休工")</f>
        <v>0</v>
      </c>
      <c r="Y48" s="121" t="str">
        <f t="shared" si="30"/>
        <v/>
      </c>
      <c r="Z48" s="151"/>
      <c r="AB48" s="142">
        <f>IFERROR(IF(MONTH(AH47+1)=$AB$45,AH47+1,""),"")</f>
        <v>46817</v>
      </c>
      <c r="AC48" s="127">
        <f t="shared" ref="AC48:AH52" si="35">IFERROR(IF(MONTH(AB48+1)=$AB$45,AB48+1,""),"")</f>
        <v>46818</v>
      </c>
      <c r="AD48" s="127">
        <f t="shared" si="35"/>
        <v>46819</v>
      </c>
      <c r="AE48" s="127">
        <f t="shared" si="35"/>
        <v>46820</v>
      </c>
      <c r="AF48" s="127">
        <f t="shared" si="35"/>
        <v>46821</v>
      </c>
      <c r="AG48" s="127">
        <f t="shared" si="35"/>
        <v>46822</v>
      </c>
      <c r="AH48" s="128">
        <f t="shared" si="35"/>
        <v>46823</v>
      </c>
      <c r="AI48" s="159">
        <f>COUNTIFS(入力用３年!B:B,"&gt;="&amp;MIN(AB48:AH48),入力用３年!B:B,"&lt;="&amp;MAX(AB48:AH48),入力用３年!K:K,"○",入力用３年!G:G,"",入力用３年!D:D,"休日")</f>
        <v>0</v>
      </c>
      <c r="AJ48" s="112">
        <f>COUNTIFS(入力用３年!$B:$B,"&gt;="&amp;MIN(AB48:AH48),入力用３年!$B:$B,"&lt;="&amp;MAX(AB48:AH48),入力用３年!$K:$K,"○",入力用３年!$G:$G,"",入力用３年!$H:$H,"休工")</f>
        <v>0</v>
      </c>
      <c r="AK48" s="121" t="str">
        <f t="shared" si="32"/>
        <v/>
      </c>
    </row>
    <row r="49" spans="1:38" s="131" customFormat="1" ht="18.75" customHeight="1" x14ac:dyDescent="0.4">
      <c r="D49" s="142">
        <f>IFERROR(IF(MONTH(J48+1)=$D$45,J48+1,""),"")</f>
        <v>46761</v>
      </c>
      <c r="E49" s="127">
        <f t="shared" si="33"/>
        <v>46762</v>
      </c>
      <c r="F49" s="127">
        <f t="shared" si="33"/>
        <v>46763</v>
      </c>
      <c r="G49" s="127">
        <f t="shared" si="33"/>
        <v>46764</v>
      </c>
      <c r="H49" s="127">
        <f t="shared" si="33"/>
        <v>46765</v>
      </c>
      <c r="I49" s="127">
        <f t="shared" si="33"/>
        <v>46766</v>
      </c>
      <c r="J49" s="128">
        <f t="shared" si="33"/>
        <v>46767</v>
      </c>
      <c r="K49" s="159">
        <f>COUNTIFS(入力用３年!B:B,"&gt;="&amp;MIN(D49:J49),入力用３年!B:B,"&lt;="&amp;MAX(D49:J49),入力用３年!K:K,"○",入力用３年!G:G,"",入力用３年!D:D,"休日")</f>
        <v>0</v>
      </c>
      <c r="L49" s="112">
        <f>COUNTIFS(入力用３年!$B:$B,"&gt;="&amp;MIN(D49:J49),入力用３年!$B:$B,"&lt;="&amp;MAX(D49:J49),入力用３年!$K:$K,"○",入力用３年!$G:$G,"",入力用３年!$H:$H,"休工")</f>
        <v>0</v>
      </c>
      <c r="M49" s="121" t="str">
        <f t="shared" si="28"/>
        <v/>
      </c>
      <c r="N49" s="151"/>
      <c r="P49" s="142">
        <f>IFERROR(IF(MONTH(V48+1)=$P$45,V48+1,""),"")</f>
        <v>46796</v>
      </c>
      <c r="Q49" s="127">
        <f t="shared" si="34"/>
        <v>46797</v>
      </c>
      <c r="R49" s="127">
        <f t="shared" si="34"/>
        <v>46798</v>
      </c>
      <c r="S49" s="127">
        <f t="shared" si="34"/>
        <v>46799</v>
      </c>
      <c r="T49" s="127">
        <f t="shared" si="34"/>
        <v>46800</v>
      </c>
      <c r="U49" s="127">
        <f t="shared" si="34"/>
        <v>46801</v>
      </c>
      <c r="V49" s="128">
        <f t="shared" si="34"/>
        <v>46802</v>
      </c>
      <c r="W49" s="159">
        <f>COUNTIFS(入力用３年!B:B,"&gt;="&amp;MIN(P49:V49),入力用３年!B:B,"&lt;="&amp;MAX(P49:V49),入力用３年!K:K,"○",入力用３年!G:G,"",入力用３年!D:D,"休日")</f>
        <v>0</v>
      </c>
      <c r="X49" s="112">
        <f>COUNTIFS(入力用３年!$B:$B,"&gt;="&amp;MIN(P49:V49),入力用３年!$B:$B,"&lt;="&amp;MAX(P49:V49),入力用３年!$K:$K,"○",入力用３年!$G:$G,"",入力用３年!$H:$H,"休工")</f>
        <v>0</v>
      </c>
      <c r="Y49" s="121" t="str">
        <f t="shared" si="30"/>
        <v/>
      </c>
      <c r="Z49" s="151"/>
      <c r="AB49" s="142">
        <f>IFERROR(IF(MONTH(AH48+1)=$AB$45,AH48+1,""),"")</f>
        <v>46824</v>
      </c>
      <c r="AC49" s="127">
        <f t="shared" si="35"/>
        <v>46825</v>
      </c>
      <c r="AD49" s="127">
        <f t="shared" si="35"/>
        <v>46826</v>
      </c>
      <c r="AE49" s="127">
        <f t="shared" si="35"/>
        <v>46827</v>
      </c>
      <c r="AF49" s="127">
        <f t="shared" si="35"/>
        <v>46828</v>
      </c>
      <c r="AG49" s="127">
        <f t="shared" si="35"/>
        <v>46829</v>
      </c>
      <c r="AH49" s="128">
        <f t="shared" si="35"/>
        <v>46830</v>
      </c>
      <c r="AI49" s="159">
        <f>COUNTIFS(入力用３年!B:B,"&gt;="&amp;MIN(AB49:AH49),入力用３年!B:B,"&lt;="&amp;MAX(AB49:AH49),入力用３年!K:K,"○",入力用３年!G:G,"",入力用３年!D:D,"休日")</f>
        <v>0</v>
      </c>
      <c r="AJ49" s="112">
        <f>COUNTIFS(入力用３年!$B:$B,"&gt;="&amp;MIN(AB49:AH49),入力用３年!$B:$B,"&lt;="&amp;MAX(AB49:AH49),入力用３年!$K:$K,"○",入力用３年!$G:$G,"",入力用３年!$H:$H,"休工")</f>
        <v>0</v>
      </c>
      <c r="AK49" s="121" t="str">
        <f t="shared" si="32"/>
        <v/>
      </c>
    </row>
    <row r="50" spans="1:38" s="131" customFormat="1" ht="18.75" customHeight="1" x14ac:dyDescent="0.4">
      <c r="D50" s="142">
        <f>IFERROR(IF(MONTH(J49+1)=$D$45,J49+1,""),"")</f>
        <v>46768</v>
      </c>
      <c r="E50" s="127">
        <f t="shared" si="33"/>
        <v>46769</v>
      </c>
      <c r="F50" s="127">
        <f t="shared" si="33"/>
        <v>46770</v>
      </c>
      <c r="G50" s="127">
        <f t="shared" si="33"/>
        <v>46771</v>
      </c>
      <c r="H50" s="127">
        <f t="shared" si="33"/>
        <v>46772</v>
      </c>
      <c r="I50" s="127">
        <f t="shared" si="33"/>
        <v>46773</v>
      </c>
      <c r="J50" s="128">
        <f t="shared" si="33"/>
        <v>46774</v>
      </c>
      <c r="K50" s="159">
        <f>COUNTIFS(入力用３年!B:B,"&gt;="&amp;MIN(D50:J50),入力用３年!B:B,"&lt;="&amp;MAX(D50:J50),入力用３年!K:K,"○",入力用３年!G:G,"",入力用３年!D:D,"休日")</f>
        <v>0</v>
      </c>
      <c r="L50" s="112">
        <f>COUNTIFS(入力用３年!$B:$B,"&gt;="&amp;MIN(D50:J50),入力用３年!$B:$B,"&lt;="&amp;MAX(D50:J50),入力用３年!$K:$K,"○",入力用３年!$G:$G,"",入力用３年!$H:$H,"休工")</f>
        <v>0</v>
      </c>
      <c r="M50" s="121" t="str">
        <f t="shared" si="28"/>
        <v/>
      </c>
      <c r="N50" s="151"/>
      <c r="P50" s="142">
        <f>IFERROR(IF(MONTH(V49+1)=$P$45,V49+1,""),"")</f>
        <v>46803</v>
      </c>
      <c r="Q50" s="127">
        <f t="shared" si="34"/>
        <v>46804</v>
      </c>
      <c r="R50" s="127">
        <f t="shared" si="34"/>
        <v>46805</v>
      </c>
      <c r="S50" s="127">
        <f t="shared" si="34"/>
        <v>46806</v>
      </c>
      <c r="T50" s="127">
        <f t="shared" si="34"/>
        <v>46807</v>
      </c>
      <c r="U50" s="127">
        <f t="shared" si="34"/>
        <v>46808</v>
      </c>
      <c r="V50" s="128">
        <f t="shared" si="34"/>
        <v>46809</v>
      </c>
      <c r="W50" s="159">
        <f>COUNTIFS(入力用３年!B:B,"&gt;="&amp;MIN(P50:V50),入力用３年!B:B,"&lt;="&amp;MAX(P50:V50),入力用３年!K:K,"○",入力用３年!G:G,"",入力用３年!D:D,"休日")</f>
        <v>0</v>
      </c>
      <c r="X50" s="112">
        <f>COUNTIFS(入力用３年!$B:$B,"&gt;="&amp;MIN(P50:V50),入力用３年!$B:$B,"&lt;="&amp;MAX(P50:V50),入力用３年!$K:$K,"○",入力用３年!$G:$G,"",入力用３年!$H:$H,"休工")</f>
        <v>0</v>
      </c>
      <c r="Y50" s="121" t="str">
        <f t="shared" si="30"/>
        <v/>
      </c>
      <c r="Z50" s="151"/>
      <c r="AB50" s="142">
        <f>IFERROR(IF(MONTH(AH49+1)=$AB$45,AH49+1,""),"")</f>
        <v>46831</v>
      </c>
      <c r="AC50" s="127">
        <f t="shared" si="35"/>
        <v>46832</v>
      </c>
      <c r="AD50" s="127">
        <f t="shared" si="35"/>
        <v>46833</v>
      </c>
      <c r="AE50" s="127">
        <f t="shared" si="35"/>
        <v>46834</v>
      </c>
      <c r="AF50" s="127">
        <f t="shared" si="35"/>
        <v>46835</v>
      </c>
      <c r="AG50" s="127">
        <f t="shared" si="35"/>
        <v>46836</v>
      </c>
      <c r="AH50" s="128">
        <f t="shared" si="35"/>
        <v>46837</v>
      </c>
      <c r="AI50" s="159">
        <f>COUNTIFS(入力用３年!B:B,"&gt;="&amp;MIN(AB50:AH50),入力用３年!B:B,"&lt;="&amp;MAX(AB50:AH50),入力用３年!K:K,"○",入力用３年!G:G,"",入力用３年!D:D,"休日")</f>
        <v>0</v>
      </c>
      <c r="AJ50" s="112">
        <f>COUNTIFS(入力用３年!$B:$B,"&gt;="&amp;MIN(AB50:AH50),入力用３年!$B:$B,"&lt;="&amp;MAX(AB50:AH50),入力用３年!$K:$K,"○",入力用３年!$G:$G,"",入力用３年!$H:$H,"休工")</f>
        <v>0</v>
      </c>
      <c r="AK50" s="121" t="str">
        <f t="shared" si="32"/>
        <v/>
      </c>
    </row>
    <row r="51" spans="1:38" s="131" customFormat="1" ht="18.75" customHeight="1" x14ac:dyDescent="0.4">
      <c r="D51" s="142">
        <f>IFERROR(IF(MONTH(J50+1)=$D$45,J50+1,""),"")</f>
        <v>46775</v>
      </c>
      <c r="E51" s="127">
        <f t="shared" si="33"/>
        <v>46776</v>
      </c>
      <c r="F51" s="127">
        <f t="shared" si="33"/>
        <v>46777</v>
      </c>
      <c r="G51" s="127">
        <f t="shared" si="33"/>
        <v>46778</v>
      </c>
      <c r="H51" s="127">
        <f t="shared" si="33"/>
        <v>46779</v>
      </c>
      <c r="I51" s="127">
        <f t="shared" si="33"/>
        <v>46780</v>
      </c>
      <c r="J51" s="128">
        <f t="shared" si="33"/>
        <v>46781</v>
      </c>
      <c r="K51" s="159">
        <f>COUNTIFS(入力用３年!B:B,"&gt;="&amp;MIN(D51:J51),入力用３年!B:B,"&lt;="&amp;MAX(D51:J51),入力用３年!K:K,"○",入力用３年!G:G,"",入力用３年!D:D,"休日")</f>
        <v>0</v>
      </c>
      <c r="L51" s="112">
        <f>COUNTIFS(入力用３年!$B:$B,"&gt;="&amp;MIN(D51:J51),入力用３年!$B:$B,"&lt;="&amp;MAX(D51:J51),入力用３年!$K:$K,"○",入力用３年!$G:$G,"",入力用３年!$H:$H,"休工")</f>
        <v>0</v>
      </c>
      <c r="M51" s="121" t="str">
        <f t="shared" si="28"/>
        <v/>
      </c>
      <c r="N51" s="151"/>
      <c r="P51" s="142">
        <f>IFERROR(IF(MONTH(V50+1)=$P$45,V50+1,""),"")</f>
        <v>46810</v>
      </c>
      <c r="Q51" s="127">
        <f t="shared" si="34"/>
        <v>46811</v>
      </c>
      <c r="R51" s="127">
        <f t="shared" si="34"/>
        <v>46812</v>
      </c>
      <c r="S51" s="127" t="str">
        <f t="shared" si="34"/>
        <v/>
      </c>
      <c r="T51" s="127" t="str">
        <f t="shared" si="34"/>
        <v/>
      </c>
      <c r="U51" s="127" t="str">
        <f t="shared" si="34"/>
        <v/>
      </c>
      <c r="V51" s="128" t="str">
        <f t="shared" si="34"/>
        <v/>
      </c>
      <c r="W51" s="159">
        <f>COUNTIFS(入力用３年!B:B,"&gt;="&amp;MIN(P51:V51),入力用３年!B:B,"&lt;="&amp;MAX(P51:V51),入力用３年!K:K,"○",入力用３年!G:G,"",入力用３年!D:D,"休日")</f>
        <v>0</v>
      </c>
      <c r="X51" s="112">
        <f>COUNTIFS(入力用３年!$B:$B,"&gt;="&amp;MIN(P51:V51),入力用３年!$B:$B,"&lt;="&amp;MAX(P51:V51),入力用３年!$K:$K,"○",入力用３年!$G:$G,"",入力用３年!$H:$H,"休工")</f>
        <v>0</v>
      </c>
      <c r="Y51" s="121" t="str">
        <f t="shared" si="30"/>
        <v/>
      </c>
      <c r="Z51" s="151"/>
      <c r="AB51" s="142">
        <f>IFERROR(IF(MONTH(AH50+1)=$AB$45,AH50+1,""),"")</f>
        <v>46838</v>
      </c>
      <c r="AC51" s="127">
        <f t="shared" si="35"/>
        <v>46839</v>
      </c>
      <c r="AD51" s="127">
        <f t="shared" si="35"/>
        <v>46840</v>
      </c>
      <c r="AE51" s="127">
        <f t="shared" si="35"/>
        <v>46841</v>
      </c>
      <c r="AF51" s="127">
        <f t="shared" si="35"/>
        <v>46842</v>
      </c>
      <c r="AG51" s="127">
        <f t="shared" si="35"/>
        <v>46843</v>
      </c>
      <c r="AH51" s="128" t="str">
        <f t="shared" si="35"/>
        <v/>
      </c>
      <c r="AI51" s="159">
        <f>COUNTIFS(入力用３年!B:B,"&gt;="&amp;MIN(AB51:AH51),入力用３年!B:B,"&lt;="&amp;MAX(AB51:AH51),入力用３年!K:K,"○",入力用３年!G:G,"",入力用３年!D:D,"休日")</f>
        <v>0</v>
      </c>
      <c r="AJ51" s="112">
        <f>COUNTIFS(入力用３年!$B:$B,"&gt;="&amp;MIN(AB51:AH51),入力用３年!$B:$B,"&lt;="&amp;MAX(AB51:AH51),入力用３年!$K:$K,"○",入力用３年!$G:$G,"",入力用３年!$H:$H,"休工")</f>
        <v>0</v>
      </c>
      <c r="AK51" s="121" t="str">
        <f t="shared" si="32"/>
        <v/>
      </c>
    </row>
    <row r="52" spans="1:38" s="131" customFormat="1" ht="18.75" customHeight="1" thickBot="1" x14ac:dyDescent="0.45">
      <c r="D52" s="144">
        <f>IFERROR(IF(MONTH(J51+1)=$D$45,J51+1,""),"")</f>
        <v>46782</v>
      </c>
      <c r="E52" s="129">
        <f t="shared" si="33"/>
        <v>46783</v>
      </c>
      <c r="F52" s="129" t="str">
        <f t="shared" si="33"/>
        <v/>
      </c>
      <c r="G52" s="129" t="str">
        <f t="shared" si="33"/>
        <v/>
      </c>
      <c r="H52" s="129" t="str">
        <f t="shared" si="33"/>
        <v/>
      </c>
      <c r="I52" s="129" t="str">
        <f t="shared" si="33"/>
        <v/>
      </c>
      <c r="J52" s="130" t="str">
        <f t="shared" si="33"/>
        <v/>
      </c>
      <c r="K52" s="160">
        <f>COUNTIFS(入力用３年!B:B,"&gt;="&amp;MIN(D52:J52),入力用３年!B:B,"&lt;="&amp;MAX(D52:J52),入力用３年!K:K,"○",入力用３年!G:G,"",入力用３年!D:D,"休日")</f>
        <v>0</v>
      </c>
      <c r="L52" s="123">
        <f>COUNTIFS(入力用３年!$B:$B,"&gt;="&amp;MIN(D52:J52),入力用３年!$B:$B,"&lt;="&amp;MAX(D52:J52),入力用３年!$K:$K,"○",入力用３年!$G:$G,"",入力用３年!$H:$H,"休工")</f>
        <v>0</v>
      </c>
      <c r="M52" s="124" t="str">
        <f t="shared" si="28"/>
        <v/>
      </c>
      <c r="N52" s="151"/>
      <c r="P52" s="144" t="str">
        <f>IFERROR(IF(MONTH(V51+1)=$P$45,V51+1,""),"")</f>
        <v/>
      </c>
      <c r="Q52" s="129" t="str">
        <f t="shared" si="34"/>
        <v/>
      </c>
      <c r="R52" s="129" t="str">
        <f t="shared" si="34"/>
        <v/>
      </c>
      <c r="S52" s="129" t="str">
        <f t="shared" si="34"/>
        <v/>
      </c>
      <c r="T52" s="129" t="str">
        <f t="shared" si="34"/>
        <v/>
      </c>
      <c r="U52" s="129" t="str">
        <f t="shared" si="34"/>
        <v/>
      </c>
      <c r="V52" s="130" t="str">
        <f t="shared" si="34"/>
        <v/>
      </c>
      <c r="W52" s="160">
        <f>COUNTIFS(入力用３年!B:B,"&gt;="&amp;MIN(P52:V52),入力用３年!B:B,"&lt;="&amp;MAX(P52:V52),入力用３年!K:K,"○",入力用３年!G:G,"",入力用３年!D:D,"休日")</f>
        <v>0</v>
      </c>
      <c r="X52" s="123">
        <f>COUNTIFS(入力用３年!$B:$B,"&gt;="&amp;MIN(P52:V52),入力用３年!$B:$B,"&lt;="&amp;MAX(P52:V52),入力用３年!$K:$K,"○",入力用３年!$G:$G,"",入力用３年!$H:$H,"休工")</f>
        <v>0</v>
      </c>
      <c r="Y52" s="124" t="str">
        <f t="shared" si="30"/>
        <v/>
      </c>
      <c r="Z52" s="151"/>
      <c r="AB52" s="144" t="str">
        <f>IFERROR(IF(MONTH(AH51+1)=$AB$45,AH51+1,""),"")</f>
        <v/>
      </c>
      <c r="AC52" s="129" t="str">
        <f t="shared" si="35"/>
        <v/>
      </c>
      <c r="AD52" s="129" t="str">
        <f t="shared" si="35"/>
        <v/>
      </c>
      <c r="AE52" s="129" t="str">
        <f t="shared" si="35"/>
        <v/>
      </c>
      <c r="AF52" s="129" t="str">
        <f t="shared" si="35"/>
        <v/>
      </c>
      <c r="AG52" s="129" t="str">
        <f t="shared" si="35"/>
        <v/>
      </c>
      <c r="AH52" s="130" t="str">
        <f t="shared" si="35"/>
        <v/>
      </c>
      <c r="AI52" s="160">
        <f>COUNTIFS(入力用３年!B:B,"&gt;="&amp;MIN(AB52:AH52),入力用３年!B:B,"&lt;="&amp;MAX(AB52:AH52),入力用３年!K:K,"○",入力用３年!G:G,"",入力用３年!D:D,"休日")</f>
        <v>0</v>
      </c>
      <c r="AJ52" s="123">
        <f>COUNTIFS(入力用３年!$B:$B,"&gt;="&amp;MIN(AB52:AH52),入力用３年!$B:$B,"&lt;="&amp;MAX(AB52:AH52),入力用３年!$K:$K,"○",入力用３年!$G:$G,"",入力用３年!$H:$H,"休工")</f>
        <v>0</v>
      </c>
      <c r="AK52" s="124" t="str">
        <f t="shared" si="32"/>
        <v/>
      </c>
    </row>
    <row r="53" spans="1:38" s="131" customFormat="1" ht="18.75" customHeight="1" x14ac:dyDescent="0.4">
      <c r="D53" s="152"/>
      <c r="E53" s="152"/>
      <c r="F53" s="152"/>
      <c r="G53" s="145"/>
      <c r="H53" s="146"/>
      <c r="I53" s="152"/>
      <c r="J53" s="146"/>
      <c r="K53" s="147">
        <f>SUM(K47:K52)</f>
        <v>0</v>
      </c>
      <c r="L53" s="147"/>
      <c r="M53" s="147"/>
      <c r="N53" s="147"/>
      <c r="O53" s="152"/>
      <c r="P53" s="152"/>
      <c r="Q53" s="152"/>
      <c r="R53" s="152"/>
      <c r="S53" s="145"/>
      <c r="T53" s="146"/>
      <c r="U53" s="152"/>
      <c r="V53" s="146"/>
      <c r="W53" s="147">
        <f>SUM(W47:W52)</f>
        <v>0</v>
      </c>
      <c r="X53" s="147"/>
      <c r="Y53" s="147"/>
      <c r="Z53" s="147"/>
      <c r="AA53" s="152"/>
      <c r="AB53" s="152"/>
      <c r="AC53" s="152"/>
      <c r="AD53" s="152"/>
      <c r="AE53" s="145"/>
      <c r="AF53" s="146"/>
      <c r="AG53" s="152"/>
      <c r="AH53" s="146"/>
      <c r="AI53" s="147">
        <f>SUM(AI47:AI52)</f>
        <v>0</v>
      </c>
      <c r="AJ53" s="147"/>
      <c r="AK53" s="147"/>
    </row>
    <row r="54" spans="1:38" s="131" customFormat="1" ht="18.75" customHeight="1" x14ac:dyDescent="0.4"/>
    <row r="55" spans="1:38" s="131" customFormat="1" ht="18.75" customHeight="1" x14ac:dyDescent="0.4"/>
    <row r="56" spans="1:38" s="131" customFormat="1" ht="18.75" customHeight="1" x14ac:dyDescent="0.4"/>
    <row r="57" spans="1:38" s="131" customFormat="1" ht="18.75" customHeight="1" x14ac:dyDescent="0.4"/>
    <row r="58" spans="1:38" s="53" customFormat="1" ht="18.75" customHeight="1" x14ac:dyDescent="0.4">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L58" s="131"/>
    </row>
  </sheetData>
  <sheetProtection formatCells="0" formatColumns="0" formatRows="0" sort="0" autoFilter="0"/>
  <mergeCells count="68">
    <mergeCell ref="AF14:AH14"/>
    <mergeCell ref="AF44:AH44"/>
    <mergeCell ref="T44:V44"/>
    <mergeCell ref="H44:J44"/>
    <mergeCell ref="AD34:AE34"/>
    <mergeCell ref="T34:V34"/>
    <mergeCell ref="AF34:AH34"/>
    <mergeCell ref="AA44:AB44"/>
    <mergeCell ref="AD44:AE44"/>
    <mergeCell ref="R34:S34"/>
    <mergeCell ref="H34:J34"/>
    <mergeCell ref="R44:S44"/>
    <mergeCell ref="T14:V14"/>
    <mergeCell ref="H24:J24"/>
    <mergeCell ref="H14:J14"/>
    <mergeCell ref="C44:D44"/>
    <mergeCell ref="F44:G44"/>
    <mergeCell ref="O44:P44"/>
    <mergeCell ref="C9:F9"/>
    <mergeCell ref="I9:K9"/>
    <mergeCell ref="C10:F10"/>
    <mergeCell ref="I10:K10"/>
    <mergeCell ref="C11:F11"/>
    <mergeCell ref="C34:D34"/>
    <mergeCell ref="F34:G34"/>
    <mergeCell ref="O34:P34"/>
    <mergeCell ref="AI6:AK6"/>
    <mergeCell ref="B6:C6"/>
    <mergeCell ref="AI7:AK7"/>
    <mergeCell ref="AQ7:AS7"/>
    <mergeCell ref="C8:G8"/>
    <mergeCell ref="AI8:AK8"/>
    <mergeCell ref="Z8:AD8"/>
    <mergeCell ref="E5:H5"/>
    <mergeCell ref="AI3:AK3"/>
    <mergeCell ref="AI4:AK4"/>
    <mergeCell ref="J5:Q5"/>
    <mergeCell ref="AI5:AK5"/>
    <mergeCell ref="AF3:AH3"/>
    <mergeCell ref="AI45:AK45"/>
    <mergeCell ref="W45:Y45"/>
    <mergeCell ref="K45:M45"/>
    <mergeCell ref="C14:D14"/>
    <mergeCell ref="F14:G14"/>
    <mergeCell ref="AD14:AE14"/>
    <mergeCell ref="C24:D24"/>
    <mergeCell ref="F24:G24"/>
    <mergeCell ref="O24:P24"/>
    <mergeCell ref="R24:S24"/>
    <mergeCell ref="AA24:AB24"/>
    <mergeCell ref="AD24:AE24"/>
    <mergeCell ref="K35:M35"/>
    <mergeCell ref="W35:Y35"/>
    <mergeCell ref="AI35:AK35"/>
    <mergeCell ref="AA34:AB34"/>
    <mergeCell ref="AI15:AK15"/>
    <mergeCell ref="AI25:AK25"/>
    <mergeCell ref="W25:Y25"/>
    <mergeCell ref="K25:M25"/>
    <mergeCell ref="K15:M15"/>
    <mergeCell ref="W15:Y15"/>
    <mergeCell ref="AF24:AH24"/>
    <mergeCell ref="T24:V24"/>
    <mergeCell ref="Z10:AD10"/>
    <mergeCell ref="O14:P14"/>
    <mergeCell ref="R14:S14"/>
    <mergeCell ref="AA14:AB14"/>
    <mergeCell ref="Z11:AB11"/>
  </mergeCells>
  <phoneticPr fontId="1"/>
  <conditionalFormatting sqref="D17:J17 D19:J22 F18:J18">
    <cfRule type="expression" dxfId="157" priority="781">
      <formula>MONTH(D17)&lt;&gt;$D$15</formula>
    </cfRule>
  </conditionalFormatting>
  <conditionalFormatting sqref="D27:J32">
    <cfRule type="expression" dxfId="156" priority="794">
      <formula>MONTH(D27)&lt;&gt;$D$25</formula>
    </cfRule>
  </conditionalFormatting>
  <conditionalFormatting sqref="D37:J42">
    <cfRule type="expression" dxfId="155" priority="791">
      <formula>MONTH(D37)&lt;&gt;$D$35</formula>
    </cfRule>
  </conditionalFormatting>
  <conditionalFormatting sqref="D47:J52">
    <cfRule type="expression" dxfId="154" priority="788">
      <formula>MONTH(D47)&lt;&gt;$D$45</formula>
    </cfRule>
  </conditionalFormatting>
  <conditionalFormatting sqref="P17:V22">
    <cfRule type="expression" dxfId="153" priority="796">
      <formula>MONTH(P17)&lt;&gt;$P$15</formula>
    </cfRule>
  </conditionalFormatting>
  <conditionalFormatting sqref="P27:V32">
    <cfRule type="expression" dxfId="152" priority="793">
      <formula>MONTH(P27)&lt;&gt;$P$25</formula>
    </cfRule>
  </conditionalFormatting>
  <conditionalFormatting sqref="P37:V42">
    <cfRule type="expression" dxfId="151" priority="790">
      <formula>MONTH(P37)&lt;&gt;$P$35</formula>
    </cfRule>
  </conditionalFormatting>
  <conditionalFormatting sqref="P47:V52">
    <cfRule type="expression" dxfId="150" priority="787">
      <formula>MONTH(P47)&lt;&gt;$P$45</formula>
    </cfRule>
  </conditionalFormatting>
  <conditionalFormatting sqref="AB17:AH22">
    <cfRule type="expression" dxfId="149" priority="795">
      <formula>MONTH(AB17)&lt;&gt;$AB$15</formula>
    </cfRule>
  </conditionalFormatting>
  <conditionalFormatting sqref="AB27:AH32">
    <cfRule type="expression" dxfId="148" priority="792">
      <formula>MONTH(AB27)&lt;&gt;$AB$25</formula>
    </cfRule>
  </conditionalFormatting>
  <conditionalFormatting sqref="AB37:AH42">
    <cfRule type="expression" dxfId="147" priority="789">
      <formula>MONTH(AB37)&lt;&gt;$AB$35</formula>
    </cfRule>
  </conditionalFormatting>
  <conditionalFormatting sqref="AB47:AH52">
    <cfRule type="expression" dxfId="146" priority="786">
      <formula>MONTH(AB47)&lt;&gt;$AB$45</formula>
    </cfRule>
  </conditionalFormatting>
  <conditionalFormatting sqref="E14 Q14 AC14 AC24 Q24 E24 E34 E44 Q34 Q44 AC34 AC44">
    <cfRule type="expression" dxfId="145" priority="693">
      <formula>E14="○"</formula>
    </cfRule>
  </conditionalFormatting>
  <conditionalFormatting sqref="D17:D22 J17:J22 P17:P22 V17:V22 AB17:AB22 AH17:AH22 D27:D32 J27:J32 P27:P32 V27:V32 AB27:AB32 AH27:AH32 D37:D42 J37:J42 P37:P42 V37:V42 AB37:AB42 AH37:AH42 D47:D52 J47:J52 P47:P52 V47:V52 AB47:AB52 AH47:AH52">
    <cfRule type="expression" dxfId="144" priority="661">
      <formula>SUBTOTAL(102, $C$15:$AK$52)</formula>
    </cfRule>
  </conditionalFormatting>
  <conditionalFormatting sqref="D17:J22 P17:V22 AB17:AH22 D27:J32 P27:V32 AB27:AH32 D37:J42 P37:V42 AB37:AH42 D47:J52 P47:V52 AB47:AH52">
    <cfRule type="containsBlanks" dxfId="143" priority="650">
      <formula>LEN(TRIM(D17))=0</formula>
    </cfRule>
  </conditionalFormatting>
  <conditionalFormatting sqref="Z11">
    <cfRule type="expression" dxfId="142" priority="53">
      <formula>$Z$11&lt;ROUNDDOWN((8/28)*100,1)</formula>
    </cfRule>
  </conditionalFormatting>
  <dataValidations count="1">
    <dataValidation type="list" allowBlank="1" showInputMessage="1" showErrorMessage="1" sqref="Y44 M14 Y14 Y24 M24 AK14 Y34 AK34 AK24 M34 M44 AK44">
      <formula1>"達成,未達成,　,"</formula1>
    </dataValidation>
  </dataValidations>
  <pageMargins left="0.25" right="0.25"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651" operator="greaterThan" id="{993E1AD7-3F42-4E2E-B60B-B9AFD4F70D3C}">
            <xm:f>基本情報!$E$13</xm:f>
            <x14:dxf>
              <font>
                <color auto="1"/>
              </font>
              <fill>
                <patternFill>
                  <bgColor theme="8"/>
                </patternFill>
              </fill>
            </x14:dxf>
          </x14:cfRule>
          <x14:cfRule type="expression" priority="652" id="{56C2F290-B10F-4894-8E34-88AFB88C9363}">
            <xm:f>D17&lt;基本情報!$C$13</xm:f>
            <x14:dxf>
              <fill>
                <patternFill>
                  <bgColor theme="8"/>
                </patternFill>
              </fill>
            </x14:dxf>
          </x14:cfRule>
          <x14:cfRule type="expression" priority="653" id="{65BC55CE-6155-4068-840F-2F78C2CD647C}">
            <xm:f>IF(VLOOKUP(D17,入力用３年!$B:$J,1,FALSE)=基本情報!$C$13,TRUE,FALSE)</xm:f>
            <x14:dxf>
              <font>
                <b/>
                <i/>
                <strike val="0"/>
              </font>
              <fill>
                <patternFill>
                  <bgColor rgb="FFFFC000"/>
                </patternFill>
              </fill>
              <border>
                <vertical/>
                <horizontal/>
              </border>
            </x14:dxf>
          </x14:cfRule>
          <x14:cfRule type="expression" priority="654" id="{B27B39A1-CD53-46BB-870D-A151D0956904}">
            <xm:f>IF(VLOOKUP(D17,入力用３年!$B:$J,1,FALSE)=基本情報!$E$13,TRUE,FALSE)</xm:f>
            <x14:dxf>
              <font>
                <b/>
                <i/>
                <strike val="0"/>
              </font>
              <fill>
                <patternFill>
                  <bgColor rgb="FFFFC000"/>
                </patternFill>
              </fill>
              <border>
                <vertical/>
                <horizontal/>
              </border>
            </x14:dxf>
          </x14:cfRule>
          <x14:cfRule type="expression" priority="662" id="{7716E8B4-30EE-439E-BEF4-62E3E81D03B2}">
            <xm:f>COUNTIF(祝日!$B:$B,D17)=1</xm:f>
            <x14:dxf>
              <font>
                <b/>
                <i val="0"/>
                <color rgb="FF00B050"/>
              </font>
              <fill>
                <patternFill patternType="none">
                  <bgColor auto="1"/>
                </patternFill>
              </fill>
            </x14:dxf>
          </x14:cfRule>
          <xm:sqref>D17:J22 P17:V22 AB17:AH22 D27:J32 P27:V32 AB27:AH32 D37:J42 P37:V42 AB37:AH42 D47:J52 P47:V52 AB47:AH52</xm:sqref>
        </x14:conditionalFormatting>
        <x14:conditionalFormatting xmlns:xm="http://schemas.microsoft.com/office/excel/2006/main">
          <x14:cfRule type="expression" priority="657" id="{F6AD5253-A26A-41DB-BE16-8B35B5CE6987}">
            <xm:f>VLOOKUP(C17,入力用３年!$B:$I,6,FALSE)&lt;&gt;""</xm:f>
            <x14:dxf>
              <fill>
                <patternFill>
                  <bgColor theme="8"/>
                </patternFill>
              </fill>
            </x14:dxf>
          </x14:cfRule>
          <x14:cfRule type="expression" priority="658" id="{3E6BF3CD-4027-42AE-B43E-A36D68A417FD}">
            <xm:f>VLOOKUP(C17,入力用３年!$B:$I,7,FALSE)="休工"</xm:f>
            <x14:dxf>
              <fill>
                <patternFill>
                  <bgColor theme="2" tint="-9.9948118533890809E-2"/>
                </patternFill>
              </fill>
            </x14:dxf>
          </x14:cfRule>
          <x14:cfRule type="expression" priority="663" id="{18477F0D-21B3-410E-983F-C265450E4D75}">
            <xm:f>IF(VLOOKUP(C17,入力用３年!$B:$J,1,FALSE)=基本情報!$C$12,TRUE,FALSE)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664" id="{2504EBE8-BAAB-4238-A17E-6DB07B5D78A2}">
            <xm:f>IF(VLOOKUP(C17,入力用３年!$B:$J,1,FALSE)=基本情報!$E$12,TRUE,FALSE)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Z24:AF26 Z34:AF36 Z44:AF46 C24:H26 L24 C34:H36 L34 N24:T26 X24 N34:T36 X34 C44:H46 L44 N44:T46 X44 C23:AH23 C33:AH33 C43:AH43 C47:L52 C17:L22 N17:X22 Z17:AH22 C27:L32 N27:X32 Z27:AH32 C37:L42 N37:X42 Z37:AH42 N47:X52 Z47:AH52</xm:sqref>
        </x14:conditionalFormatting>
        <x14:conditionalFormatting xmlns:xm="http://schemas.microsoft.com/office/excel/2006/main">
          <x14:cfRule type="expression" priority="307" id="{8814D223-031D-47D8-ADAB-8F2382EB3665}">
            <xm:f>IF(VLOOKUP(I15,入力用３年!$B:$J,1,FALSE)=基本情報!$C$9,TRUE,FALSE)</xm:f>
            <x14:dxf>
              <font>
                <b/>
                <i/>
                <strike val="0"/>
              </font>
              <fill>
                <patternFill>
                  <bgColor rgb="FFFFC000"/>
                </patternFill>
              </fill>
              <border>
                <vertical/>
                <horizontal/>
              </border>
            </x14:dxf>
          </x14:cfRule>
          <x14:cfRule type="expression" priority="308" id="{CE11E3B7-72C1-4986-B21F-CBFCD4E0A7C6}">
            <xm:f>IF(VLOOKUP(I15,入力用３年!$B:$J,1,FALSE)=基本情報!$E$9,TRUE,FALSE)</xm:f>
            <x14:dxf>
              <font>
                <b/>
                <i/>
                <strike val="0"/>
              </font>
              <fill>
                <patternFill>
                  <bgColor rgb="FFFFC000"/>
                </patternFill>
              </fill>
              <border>
                <vertical/>
                <horizontal/>
              </border>
            </x14:dxf>
          </x14:cfRule>
          <x14:cfRule type="expression" priority="309" id="{2B93265F-E9DD-43BA-BF2A-ECAB47498E4D}">
            <xm:f>IF(VLOOKUP(I15,入力用３年!$B:$J,1,FALSE)=基本情報!$C$8,TRUE,FALSE)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10" id="{522C6366-01CB-4A0B-93E2-7C48B8B5331F}">
            <xm:f>IF(VLOOKUP(I15,入力用３年!$B:$J,1,FALSE)=基本情報!$E$8,TRUE,FALSE)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I15:J16</xm:sqref>
        </x14:conditionalFormatting>
        <x14:conditionalFormatting xmlns:xm="http://schemas.microsoft.com/office/excel/2006/main">
          <x14:cfRule type="expression" priority="303" id="{8768D1DC-F2AD-4CE3-BF6F-04242B924A88}">
            <xm:f>IF(VLOOKUP(K16,入力用1年!$B:$J,1,FALSE)=基本情報!$E$9,TRUE,FALSE)</xm:f>
            <x14:dxf>
              <font>
                <b/>
                <i/>
                <strike val="0"/>
              </font>
              <fill>
                <patternFill>
                  <bgColor rgb="FFFFC000"/>
                </patternFill>
              </fill>
              <border>
                <vertical/>
                <horizontal/>
              </border>
            </x14:dxf>
          </x14:cfRule>
          <x14:cfRule type="expression" priority="304" id="{EA59AC4F-247E-4F1A-ABC1-1DD2D2630B03}">
            <xm:f>IF(VLOOKUP(K16,入力用1年!$B:$J,1,FALSE)=基本情報!$C$9,TRUE,FALSE)</xm:f>
            <x14:dxf>
              <font>
                <b/>
                <i/>
                <strike val="0"/>
              </font>
              <fill>
                <patternFill>
                  <bgColor rgb="FFFFC000"/>
                </patternFill>
              </fill>
              <border>
                <vertical/>
                <horizontal/>
              </border>
            </x14:dxf>
          </x14:cfRule>
          <x14:cfRule type="expression" priority="305" id="{A719480B-52C6-4AC0-9BF2-4648311FC722}">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6" id="{2314F483-054E-4429-A8DB-7826DBE24C4A}">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299" id="{5CF57C6C-74DA-455D-9779-134BFD0D4112}">
            <xm:f>IF(VLOOKUP(U15,入力用３年!$B:$J,1,FALSE)=基本情報!$C$9,TRUE,FALSE)</xm:f>
            <x14:dxf>
              <font>
                <b/>
                <i/>
                <strike val="0"/>
              </font>
              <fill>
                <patternFill>
                  <bgColor rgb="FFFFC000"/>
                </patternFill>
              </fill>
              <border>
                <vertical/>
                <horizontal/>
              </border>
            </x14:dxf>
          </x14:cfRule>
          <x14:cfRule type="expression" priority="300" id="{169BC173-307C-4287-B83A-E44A25509551}">
            <xm:f>IF(VLOOKUP(U15,入力用３年!$B:$J,1,FALSE)=基本情報!$E$9,TRUE,FALSE)</xm:f>
            <x14:dxf>
              <font>
                <b/>
                <i/>
                <strike val="0"/>
              </font>
              <fill>
                <patternFill>
                  <bgColor rgb="FFFFC000"/>
                </patternFill>
              </fill>
              <border>
                <vertical/>
                <horizontal/>
              </border>
            </x14:dxf>
          </x14:cfRule>
          <x14:cfRule type="expression" priority="301" id="{E226F83C-B5DE-453B-9782-091A5F39AD69}">
            <xm:f>IF(VLOOKUP(U15,入力用３年!$B:$J,1,FALSE)=基本情報!$C$8,TRUE,FALSE)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2" id="{BCCEF2A1-6636-4E5E-AE5A-56018812EFEE}">
            <xm:f>IF(VLOOKUP(U15,入力用３年!$B:$J,1,FALSE)=基本情報!$E$8,TRUE,FALSE)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U15:V16</xm:sqref>
        </x14:conditionalFormatting>
        <x14:conditionalFormatting xmlns:xm="http://schemas.microsoft.com/office/excel/2006/main">
          <x14:cfRule type="expression" priority="295" id="{3BE5C3B7-F117-46FA-B15D-A2E1D988052D}">
            <xm:f>IF(VLOOKUP(W16,入力用1年!$B:$J,1,FALSE)=基本情報!$E$9,TRUE,FALSE)</xm:f>
            <x14:dxf>
              <font>
                <b/>
                <i/>
                <strike val="0"/>
              </font>
              <fill>
                <patternFill>
                  <bgColor rgb="FFFFC000"/>
                </patternFill>
              </fill>
              <border>
                <vertical/>
                <horizontal/>
              </border>
            </x14:dxf>
          </x14:cfRule>
          <x14:cfRule type="expression" priority="296" id="{3C3A86A4-F087-4AD0-ADFB-B190242107D6}">
            <xm:f>IF(VLOOKUP(W16,入力用1年!$B:$J,1,FALSE)=基本情報!$C$9,TRUE,FALSE)</xm:f>
            <x14:dxf>
              <font>
                <b/>
                <i/>
                <strike val="0"/>
              </font>
              <fill>
                <patternFill>
                  <bgColor rgb="FFFFC000"/>
                </patternFill>
              </fill>
              <border>
                <vertical/>
                <horizontal/>
              </border>
            </x14:dxf>
          </x14:cfRule>
          <x14:cfRule type="expression" priority="297" id="{189CF309-9EEE-4364-9869-78DBD11535F2}">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98" id="{207B93BB-71AC-4145-94BC-E1300C86520E}">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283" id="{81F94D5C-7539-49F9-98A8-A950EDDF0817}">
            <xm:f>IF(VLOOKUP(AG15,入力用３年!$B:$J,1,FALSE)=基本情報!$C$9,TRUE,FALSE)</xm:f>
            <x14:dxf>
              <font>
                <b/>
                <i/>
                <strike val="0"/>
              </font>
              <fill>
                <patternFill>
                  <bgColor rgb="FFFFC000"/>
                </patternFill>
              </fill>
              <border>
                <vertical/>
                <horizontal/>
              </border>
            </x14:dxf>
          </x14:cfRule>
          <x14:cfRule type="expression" priority="284" id="{5024A920-1FE4-4A2A-B197-80F54091D8E3}">
            <xm:f>IF(VLOOKUP(AG15,入力用３年!$B:$J,1,FALSE)=基本情報!$E$9,TRUE,FALSE)</xm:f>
            <x14:dxf>
              <font>
                <b/>
                <i/>
                <strike val="0"/>
              </font>
              <fill>
                <patternFill>
                  <bgColor rgb="FFFFC000"/>
                </patternFill>
              </fill>
              <border>
                <vertical/>
                <horizontal/>
              </border>
            </x14:dxf>
          </x14:cfRule>
          <x14:cfRule type="expression" priority="285" id="{D9610C06-D7F0-4D8D-A382-E142A8F46285}">
            <xm:f>IF(VLOOKUP(AG15,入力用３年!$B:$J,1,FALSE)=基本情報!$C$8,TRUE,FALSE)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6" id="{E0A4BDFE-37E5-4621-8604-B5D413209D47}">
            <xm:f>IF(VLOOKUP(AG15,入力用３年!$B:$J,1,FALSE)=基本情報!$E$8,TRUE,FALSE)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AG25:AH26 AG15:AH16</xm:sqref>
        </x14:conditionalFormatting>
        <x14:conditionalFormatting xmlns:xm="http://schemas.microsoft.com/office/excel/2006/main">
          <x14:cfRule type="expression" priority="279" id="{488CF7E0-5849-46E7-92B3-9EC6F8194425}">
            <xm:f>IF(VLOOKUP(AI16,入力用1年!$B:$J,1,FALSE)=基本情報!$E$9,TRUE,FALSE)</xm:f>
            <x14:dxf>
              <font>
                <b/>
                <i/>
                <strike val="0"/>
              </font>
              <fill>
                <patternFill>
                  <bgColor rgb="FFFFC000"/>
                </patternFill>
              </fill>
              <border>
                <vertical/>
                <horizontal/>
              </border>
            </x14:dxf>
          </x14:cfRule>
          <x14:cfRule type="expression" priority="280" id="{54012E9E-6B3E-452C-9220-DFB597E585F9}">
            <xm:f>IF(VLOOKUP(AI16,入力用1年!$B:$J,1,FALSE)=基本情報!$C$9,TRUE,FALSE)</xm:f>
            <x14:dxf>
              <font>
                <b/>
                <i/>
                <strike val="0"/>
              </font>
              <fill>
                <patternFill>
                  <bgColor rgb="FFFFC000"/>
                </patternFill>
              </fill>
              <border>
                <vertical/>
                <horizontal/>
              </border>
            </x14:dxf>
          </x14:cfRule>
          <x14:cfRule type="expression" priority="281" id="{1F827920-48B4-4DF1-A2F1-38ACDC8E5B0F}">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2" id="{67446714-2D6D-4839-AFAF-FFDE145195E0}">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 AI16</xm:sqref>
        </x14:conditionalFormatting>
        <x14:conditionalFormatting xmlns:xm="http://schemas.microsoft.com/office/excel/2006/main">
          <x14:cfRule type="expression" priority="267" id="{DEB2CE52-45D6-4C88-B4EA-61A5FC33F9C9}">
            <xm:f>IF(VLOOKUP(I25,入力用３年!$B:$J,1,FALSE)=基本情報!$C$9,TRUE,FALSE)</xm:f>
            <x14:dxf>
              <font>
                <b/>
                <i/>
                <strike val="0"/>
              </font>
              <fill>
                <patternFill>
                  <bgColor rgb="FFFFC000"/>
                </patternFill>
              </fill>
              <border>
                <vertical/>
                <horizontal/>
              </border>
            </x14:dxf>
          </x14:cfRule>
          <x14:cfRule type="expression" priority="268" id="{9067768B-02D2-4570-81A6-51267AAEDFA3}">
            <xm:f>IF(VLOOKUP(I25,入力用３年!$B:$J,1,FALSE)=基本情報!$E$9,TRUE,FALSE)</xm:f>
            <x14:dxf>
              <font>
                <b/>
                <i/>
                <strike val="0"/>
              </font>
              <fill>
                <patternFill>
                  <bgColor rgb="FFFFC000"/>
                </patternFill>
              </fill>
              <border>
                <vertical/>
                <horizontal/>
              </border>
            </x14:dxf>
          </x14:cfRule>
          <x14:cfRule type="expression" priority="269" id="{9A58C477-C5E1-4498-A659-23CC0DE8C0B0}">
            <xm:f>IF(VLOOKUP(I25,入力用３年!$B:$J,1,FALSE)=基本情報!$C$8,TRUE,FALSE)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0" id="{EA28D986-1BE9-4C3B-939C-092784042141}">
            <xm:f>IF(VLOOKUP(I25,入力用３年!$B:$J,1,FALSE)=基本情報!$E$8,TRUE,FALSE)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I25:J26 U25:V26</xm:sqref>
        </x14:conditionalFormatting>
        <x14:conditionalFormatting xmlns:xm="http://schemas.microsoft.com/office/excel/2006/main">
          <x14:cfRule type="expression" priority="263" id="{EA09028D-6F36-49E1-9841-FE562766EBF1}">
            <xm:f>IF(VLOOKUP(K26,入力用1年!$B:$J,1,FALSE)=基本情報!$E$9,TRUE,FALSE)</xm:f>
            <x14:dxf>
              <font>
                <b/>
                <i/>
                <strike val="0"/>
              </font>
              <fill>
                <patternFill>
                  <bgColor rgb="FFFFC000"/>
                </patternFill>
              </fill>
              <border>
                <vertical/>
                <horizontal/>
              </border>
            </x14:dxf>
          </x14:cfRule>
          <x14:cfRule type="expression" priority="264" id="{A8B764B1-7866-40F6-B60B-23BBCA1855FE}">
            <xm:f>IF(VLOOKUP(K26,入力用1年!$B:$J,1,FALSE)=基本情報!$C$9,TRUE,FALSE)</xm:f>
            <x14:dxf>
              <font>
                <b/>
                <i/>
                <strike val="0"/>
              </font>
              <fill>
                <patternFill>
                  <bgColor rgb="FFFFC000"/>
                </patternFill>
              </fill>
              <border>
                <vertical/>
                <horizontal/>
              </border>
            </x14:dxf>
          </x14:cfRule>
          <x14:cfRule type="expression" priority="265" id="{940F1E57-FC03-4C45-9D8A-BC7F740490DF}">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6" id="{EE4C3E79-F1D9-4CD6-BDEF-F65C4B5E53D6}">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 W26</xm:sqref>
        </x14:conditionalFormatting>
        <x14:conditionalFormatting xmlns:xm="http://schemas.microsoft.com/office/excel/2006/main">
          <x14:cfRule type="expression" priority="259" id="{B6A00972-7D3E-4B64-AF85-A59BC52ECE1E}">
            <xm:f>IF(VLOOKUP(I35,入力用３年!$B:$J,1,FALSE)=基本情報!$C$9,TRUE,FALSE)</xm:f>
            <x14:dxf>
              <font>
                <b/>
                <i/>
                <strike val="0"/>
              </font>
              <fill>
                <patternFill>
                  <bgColor rgb="FFFFC000"/>
                </patternFill>
              </fill>
              <border>
                <vertical/>
                <horizontal/>
              </border>
            </x14:dxf>
          </x14:cfRule>
          <x14:cfRule type="expression" priority="260" id="{A9F2A21E-BD6E-4E13-80C0-D2838140608A}">
            <xm:f>IF(VLOOKUP(I35,入力用３年!$B:$J,1,FALSE)=基本情報!$E$9,TRUE,FALSE)</xm:f>
            <x14:dxf>
              <font>
                <b/>
                <i/>
                <strike val="0"/>
              </font>
              <fill>
                <patternFill>
                  <bgColor rgb="FFFFC000"/>
                </patternFill>
              </fill>
              <border>
                <vertical/>
                <horizontal/>
              </border>
            </x14:dxf>
          </x14:cfRule>
          <x14:cfRule type="expression" priority="261" id="{C93A5C96-D854-44F5-B811-3FF0C2CAD639}">
            <xm:f>IF(VLOOKUP(I35,入力用３年!$B:$J,1,FALSE)=基本情報!$C$8,TRUE,FALSE)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2" id="{F7E39B2D-F7CB-40E4-86FA-582DC41BD2EA}">
            <xm:f>IF(VLOOKUP(I35,入力用３年!$B:$J,1,FALSE)=基本情報!$E$8,TRUE,FALSE)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I35:J36</xm:sqref>
        </x14:conditionalFormatting>
        <x14:conditionalFormatting xmlns:xm="http://schemas.microsoft.com/office/excel/2006/main">
          <x14:cfRule type="expression" priority="255" id="{4ADCAC94-4C5C-4AC8-95F9-B205A75E62C3}">
            <xm:f>IF(VLOOKUP(K36,入力用1年!$B:$J,1,FALSE)=基本情報!$E$9,TRUE,FALSE)</xm:f>
            <x14:dxf>
              <font>
                <b/>
                <i/>
                <strike val="0"/>
              </font>
              <fill>
                <patternFill>
                  <bgColor rgb="FFFFC000"/>
                </patternFill>
              </fill>
              <border>
                <vertical/>
                <horizontal/>
              </border>
            </x14:dxf>
          </x14:cfRule>
          <x14:cfRule type="expression" priority="256" id="{CBBD416A-94B5-4F45-9EFE-A431A08300DA}">
            <xm:f>IF(VLOOKUP(K36,入力用1年!$B:$J,1,FALSE)=基本情報!$C$9,TRUE,FALSE)</xm:f>
            <x14:dxf>
              <font>
                <b/>
                <i/>
                <strike val="0"/>
              </font>
              <fill>
                <patternFill>
                  <bgColor rgb="FFFFC000"/>
                </patternFill>
              </fill>
              <border>
                <vertical/>
                <horizontal/>
              </border>
            </x14:dxf>
          </x14:cfRule>
          <x14:cfRule type="expression" priority="257" id="{B1B5DF7E-629A-4737-A9A8-3CAC1CB4EA72}">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8" id="{464B4B72-639F-45E6-8C6E-C1FED819DE5C}">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251" id="{6E6171EA-5B44-4245-B698-91CAAE101443}">
            <xm:f>IF(VLOOKUP(U35,入力用３年!$B:$J,1,FALSE)=基本情報!$C$9,TRUE,FALSE)</xm:f>
            <x14:dxf>
              <font>
                <b/>
                <i/>
                <strike val="0"/>
              </font>
              <fill>
                <patternFill>
                  <bgColor rgb="FFFFC000"/>
                </patternFill>
              </fill>
              <border>
                <vertical/>
                <horizontal/>
              </border>
            </x14:dxf>
          </x14:cfRule>
          <x14:cfRule type="expression" priority="252" id="{D891864B-8811-4C0D-945F-BF916A8310B6}">
            <xm:f>IF(VLOOKUP(U35,入力用３年!$B:$J,1,FALSE)=基本情報!$E$9,TRUE,FALSE)</xm:f>
            <x14:dxf>
              <font>
                <b/>
                <i/>
                <strike val="0"/>
              </font>
              <fill>
                <patternFill>
                  <bgColor rgb="FFFFC000"/>
                </patternFill>
              </fill>
              <border>
                <vertical/>
                <horizontal/>
              </border>
            </x14:dxf>
          </x14:cfRule>
          <x14:cfRule type="expression" priority="253" id="{816E62F5-FE94-4DEE-BE0A-CD5E1C997226}">
            <xm:f>IF(VLOOKUP(U35,入力用３年!$B:$J,1,FALSE)=基本情報!$C$8,TRUE,FALSE)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4" id="{38A7419D-D7BF-4DBD-ADA1-6F5C4E07B0F9}">
            <xm:f>IF(VLOOKUP(U35,入力用３年!$B:$J,1,FALSE)=基本情報!$E$8,TRUE,FALSE)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U35:V36</xm:sqref>
        </x14:conditionalFormatting>
        <x14:conditionalFormatting xmlns:xm="http://schemas.microsoft.com/office/excel/2006/main">
          <x14:cfRule type="expression" priority="247" id="{AD42E93E-08B4-49AE-9CC4-72ED535F15E9}">
            <xm:f>IF(VLOOKUP(W36,入力用1年!$B:$J,1,FALSE)=基本情報!$E$9,TRUE,FALSE)</xm:f>
            <x14:dxf>
              <font>
                <b/>
                <i/>
                <strike val="0"/>
              </font>
              <fill>
                <patternFill>
                  <bgColor rgb="FFFFC000"/>
                </patternFill>
              </fill>
              <border>
                <vertical/>
                <horizontal/>
              </border>
            </x14:dxf>
          </x14:cfRule>
          <x14:cfRule type="expression" priority="248" id="{FE3C4A5F-ABCF-40DE-8384-3853372AAE0E}">
            <xm:f>IF(VLOOKUP(W36,入力用1年!$B:$J,1,FALSE)=基本情報!$C$9,TRUE,FALSE)</xm:f>
            <x14:dxf>
              <font>
                <b/>
                <i/>
                <strike val="0"/>
              </font>
              <fill>
                <patternFill>
                  <bgColor rgb="FFFFC000"/>
                </patternFill>
              </fill>
              <border>
                <vertical/>
                <horizontal/>
              </border>
            </x14:dxf>
          </x14:cfRule>
          <x14:cfRule type="expression" priority="249" id="{9D7871F8-555B-4EB0-942C-3FD1D69E66EB}">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0" id="{1A86EA1C-F499-44D5-8C9F-9A8AD77A7139}">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243" id="{8CB2C6BE-4129-4626-9AB0-2764DDF23539}">
            <xm:f>IF(VLOOKUP(AG35,入力用３年!$B:$J,1,FALSE)=基本情報!$C$9,TRUE,FALSE)</xm:f>
            <x14:dxf>
              <font>
                <b/>
                <i/>
                <strike val="0"/>
              </font>
              <fill>
                <patternFill>
                  <bgColor rgb="FFFFC000"/>
                </patternFill>
              </fill>
              <border>
                <vertical/>
                <horizontal/>
              </border>
            </x14:dxf>
          </x14:cfRule>
          <x14:cfRule type="expression" priority="244" id="{F70F2BE2-7246-4478-A046-C36BA602606C}">
            <xm:f>IF(VLOOKUP(AG35,入力用３年!$B:$J,1,FALSE)=基本情報!$E$9,TRUE,FALSE)</xm:f>
            <x14:dxf>
              <font>
                <b/>
                <i/>
                <strike val="0"/>
              </font>
              <fill>
                <patternFill>
                  <bgColor rgb="FFFFC000"/>
                </patternFill>
              </fill>
              <border>
                <vertical/>
                <horizontal/>
              </border>
            </x14:dxf>
          </x14:cfRule>
          <x14:cfRule type="expression" priority="245" id="{8B3494BA-6261-445C-BC03-7C765EE611ED}">
            <xm:f>IF(VLOOKUP(AG35,入力用３年!$B:$J,1,FALSE)=基本情報!$C$8,TRUE,FALSE)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6" id="{3D97367E-2A18-49D1-AD63-1149090ABC0F}">
            <xm:f>IF(VLOOKUP(AG35,入力用３年!$B:$J,1,FALSE)=基本情報!$E$8,TRUE,FALSE)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AG35:AH36</xm:sqref>
        </x14:conditionalFormatting>
        <x14:conditionalFormatting xmlns:xm="http://schemas.microsoft.com/office/excel/2006/main">
          <x14:cfRule type="expression" priority="239" id="{CFE39BD8-30E3-4DB0-A45E-7B27963C3367}">
            <xm:f>IF(VLOOKUP(AI36,入力用1年!$B:$J,1,FALSE)=基本情報!$E$9,TRUE,FALSE)</xm:f>
            <x14:dxf>
              <font>
                <b/>
                <i/>
                <strike val="0"/>
              </font>
              <fill>
                <patternFill>
                  <bgColor rgb="FFFFC000"/>
                </patternFill>
              </fill>
              <border>
                <vertical/>
                <horizontal/>
              </border>
            </x14:dxf>
          </x14:cfRule>
          <x14:cfRule type="expression" priority="240" id="{956B22E7-7D53-4FE6-9762-52B67273089D}">
            <xm:f>IF(VLOOKUP(AI36,入力用1年!$B:$J,1,FALSE)=基本情報!$C$9,TRUE,FALSE)</xm:f>
            <x14:dxf>
              <font>
                <b/>
                <i/>
                <strike val="0"/>
              </font>
              <fill>
                <patternFill>
                  <bgColor rgb="FFFFC000"/>
                </patternFill>
              </fill>
              <border>
                <vertical/>
                <horizontal/>
              </border>
            </x14:dxf>
          </x14:cfRule>
          <x14:cfRule type="expression" priority="241" id="{DFAA4383-463E-4E40-A88D-3ABC3F6684DF}">
            <xm:f>IF(VLOOKUP(AI36,入力用1年!$B:$J,1,FALSE)=基本情報!$C$8,TRUE,FALSE)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2" id="{0C368032-4EDD-4BD4-A912-97F990D28093}">
            <xm:f>IF(VLOOKUP(AI36,入力用1年!$B:$J,1,FALSE)=基本情報!$E$8,TRUE,FALSE)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AI36</xm:sqref>
        </x14:conditionalFormatting>
        <x14:conditionalFormatting xmlns:xm="http://schemas.microsoft.com/office/excel/2006/main">
          <x14:cfRule type="expression" priority="235" id="{E36492D7-386F-4547-88CE-3DAA0333F94B}">
            <xm:f>IF(VLOOKUP(AG45,入力用３年!$B:$J,1,FALSE)=基本情報!$C$9,TRUE,FALSE)</xm:f>
            <x14:dxf>
              <font>
                <b/>
                <i/>
                <strike val="0"/>
              </font>
              <fill>
                <patternFill>
                  <bgColor rgb="FFFFC000"/>
                </patternFill>
              </fill>
              <border>
                <vertical/>
                <horizontal/>
              </border>
            </x14:dxf>
          </x14:cfRule>
          <x14:cfRule type="expression" priority="236" id="{8CF01840-26EA-4478-8B7E-5EA4F32090B2}">
            <xm:f>IF(VLOOKUP(AG45,入力用３年!$B:$J,1,FALSE)=基本情報!$E$9,TRUE,FALSE)</xm:f>
            <x14:dxf>
              <font>
                <b/>
                <i/>
                <strike val="0"/>
              </font>
              <fill>
                <patternFill>
                  <bgColor rgb="FFFFC000"/>
                </patternFill>
              </fill>
              <border>
                <vertical/>
                <horizontal/>
              </border>
            </x14:dxf>
          </x14:cfRule>
          <x14:cfRule type="expression" priority="237" id="{46AE6391-FA7E-4FA9-9074-A165954A99DF}">
            <xm:f>IF(VLOOKUP(AG45,入力用３年!$B:$J,1,FALSE)=基本情報!$C$8,TRUE,FALSE)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8" id="{794AD50E-558C-4E47-9C25-3591A5D1C184}">
            <xm:f>IF(VLOOKUP(AG45,入力用３年!$B:$J,1,FALSE)=基本情報!$E$8,TRUE,FALSE)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AG45:AH46</xm:sqref>
        </x14:conditionalFormatting>
        <x14:conditionalFormatting xmlns:xm="http://schemas.microsoft.com/office/excel/2006/main">
          <x14:cfRule type="expression" priority="231" id="{2D986505-A303-42AB-B9E0-028A403C869F}">
            <xm:f>IF(VLOOKUP(AI46,入力用1年!$B:$J,1,FALSE)=基本情報!$E$9,TRUE,FALSE)</xm:f>
            <x14:dxf>
              <font>
                <b/>
                <i/>
                <strike val="0"/>
              </font>
              <fill>
                <patternFill>
                  <bgColor rgb="FFFFC000"/>
                </patternFill>
              </fill>
              <border>
                <vertical/>
                <horizontal/>
              </border>
            </x14:dxf>
          </x14:cfRule>
          <x14:cfRule type="expression" priority="232" id="{28BE0AB1-8DE9-4E05-8C6E-677AC2C6A895}">
            <xm:f>IF(VLOOKUP(AI46,入力用1年!$B:$J,1,FALSE)=基本情報!$C$9,TRUE,FALSE)</xm:f>
            <x14:dxf>
              <font>
                <b/>
                <i/>
                <strike val="0"/>
              </font>
              <fill>
                <patternFill>
                  <bgColor rgb="FFFFC000"/>
                </patternFill>
              </fill>
              <border>
                <vertical/>
                <horizontal/>
              </border>
            </x14:dxf>
          </x14:cfRule>
          <x14:cfRule type="expression" priority="233" id="{6A22511A-0A88-4BD1-BE67-54D8158F2735}">
            <xm:f>IF(VLOOKUP(AI46,入力用1年!$B:$J,1,FALSE)=基本情報!$C$8,TRUE,FALSE)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4" id="{DDAFC132-AA1D-4D0C-8887-431C752B393D}">
            <xm:f>IF(VLOOKUP(AI46,入力用1年!$B:$J,1,FALSE)=基本情報!$E$8,TRUE,FALSE)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AI46</xm:sqref>
        </x14:conditionalFormatting>
        <x14:conditionalFormatting xmlns:xm="http://schemas.microsoft.com/office/excel/2006/main">
          <x14:cfRule type="expression" priority="227" id="{5EBCB330-2E4B-4FEC-9886-57689722BD02}">
            <xm:f>IF(VLOOKUP(U45,入力用３年!$B:$J,1,FALSE)=基本情報!$C$9,TRUE,FALSE)</xm:f>
            <x14:dxf>
              <font>
                <b/>
                <i/>
                <strike val="0"/>
              </font>
              <fill>
                <patternFill>
                  <bgColor rgb="FFFFC000"/>
                </patternFill>
              </fill>
              <border>
                <vertical/>
                <horizontal/>
              </border>
            </x14:dxf>
          </x14:cfRule>
          <x14:cfRule type="expression" priority="228" id="{218FA521-C9E6-4DA4-9EEE-52700AA0153D}">
            <xm:f>IF(VLOOKUP(U45,入力用３年!$B:$J,1,FALSE)=基本情報!$E$9,TRUE,FALSE)</xm:f>
            <x14:dxf>
              <font>
                <b/>
                <i/>
                <strike val="0"/>
              </font>
              <fill>
                <patternFill>
                  <bgColor rgb="FFFFC000"/>
                </patternFill>
              </fill>
              <border>
                <vertical/>
                <horizontal/>
              </border>
            </x14:dxf>
          </x14:cfRule>
          <x14:cfRule type="expression" priority="229" id="{80F0CB29-1BC8-4FA2-A157-C0F582884CC9}">
            <xm:f>IF(VLOOKUP(U45,入力用３年!$B:$J,1,FALSE)=基本情報!$C$8,TRUE,FALSE)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0" id="{41F974B9-D0AF-4A85-BD59-F78545A80C6C}">
            <xm:f>IF(VLOOKUP(U45,入力用３年!$B:$J,1,FALSE)=基本情報!$E$8,TRUE,FALSE)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U45:V46</xm:sqref>
        </x14:conditionalFormatting>
        <x14:conditionalFormatting xmlns:xm="http://schemas.microsoft.com/office/excel/2006/main">
          <x14:cfRule type="expression" priority="223" id="{C3FEAF7B-3EC2-435E-83B9-55565DDB78E3}">
            <xm:f>IF(VLOOKUP(W46,入力用1年!$B:$J,1,FALSE)=基本情報!$E$9,TRUE,FALSE)</xm:f>
            <x14:dxf>
              <font>
                <b/>
                <i/>
                <strike val="0"/>
              </font>
              <fill>
                <patternFill>
                  <bgColor rgb="FFFFC000"/>
                </patternFill>
              </fill>
              <border>
                <vertical/>
                <horizontal/>
              </border>
            </x14:dxf>
          </x14:cfRule>
          <x14:cfRule type="expression" priority="224" id="{75B51916-EC54-4A10-A575-DE53E0A493C1}">
            <xm:f>IF(VLOOKUP(W46,入力用1年!$B:$J,1,FALSE)=基本情報!$C$9,TRUE,FALSE)</xm:f>
            <x14:dxf>
              <font>
                <b/>
                <i/>
                <strike val="0"/>
              </font>
              <fill>
                <patternFill>
                  <bgColor rgb="FFFFC000"/>
                </patternFill>
              </fill>
              <border>
                <vertical/>
                <horizontal/>
              </border>
            </x14:dxf>
          </x14:cfRule>
          <x14:cfRule type="expression" priority="225" id="{FA60CF37-2A13-49D8-8C38-28C69AEF5A3B}">
            <xm:f>IF(VLOOKUP(W46,入力用1年!$B:$J,1,FALSE)=基本情報!$C$8,TRUE,FALSE)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6" id="{F1049DB0-4772-4879-B13D-B155A3A07D72}">
            <xm:f>IF(VLOOKUP(W46,入力用1年!$B:$J,1,FALSE)=基本情報!$E$8,TRUE,FALSE)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xm:sqref>
        </x14:conditionalFormatting>
        <x14:conditionalFormatting xmlns:xm="http://schemas.microsoft.com/office/excel/2006/main">
          <x14:cfRule type="expression" priority="219" id="{A8709C99-D206-42E2-9DA5-382C47626183}">
            <xm:f>IF(VLOOKUP(I45,入力用３年!$B:$J,1,FALSE)=基本情報!$C$9,TRUE,FALSE)</xm:f>
            <x14:dxf>
              <font>
                <b/>
                <i/>
                <strike val="0"/>
              </font>
              <fill>
                <patternFill>
                  <bgColor rgb="FFFFC000"/>
                </patternFill>
              </fill>
              <border>
                <vertical/>
                <horizontal/>
              </border>
            </x14:dxf>
          </x14:cfRule>
          <x14:cfRule type="expression" priority="220" id="{3A3452DF-B95B-46F6-A4D6-A8008F73584B}">
            <xm:f>IF(VLOOKUP(I45,入力用３年!$B:$J,1,FALSE)=基本情報!$E$9,TRUE,FALSE)</xm:f>
            <x14:dxf>
              <font>
                <b/>
                <i/>
                <strike val="0"/>
              </font>
              <fill>
                <patternFill>
                  <bgColor rgb="FFFFC000"/>
                </patternFill>
              </fill>
              <border>
                <vertical/>
                <horizontal/>
              </border>
            </x14:dxf>
          </x14:cfRule>
          <x14:cfRule type="expression" priority="221" id="{6CC3E278-FA2A-4B62-81E8-0C5D5279D39F}">
            <xm:f>IF(VLOOKUP(I45,入力用３年!$B:$J,1,FALSE)=基本情報!$C$8,TRUE,FALSE)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2" id="{F4BF1374-0C2D-4DF3-A825-1FA6741E072F}">
            <xm:f>IF(VLOOKUP(I45,入力用３年!$B:$J,1,FALSE)=基本情報!$E$8,TRUE,FALSE)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I45:J46</xm:sqref>
        </x14:conditionalFormatting>
        <x14:conditionalFormatting xmlns:xm="http://schemas.microsoft.com/office/excel/2006/main">
          <x14:cfRule type="expression" priority="215" id="{ACAB04D3-7241-41C3-BAAE-B9F507D6CEC5}">
            <xm:f>IF(VLOOKUP(K46,入力用1年!$B:$J,1,FALSE)=基本情報!$E$9,TRUE,FALSE)</xm:f>
            <x14:dxf>
              <font>
                <b/>
                <i/>
                <strike val="0"/>
              </font>
              <fill>
                <patternFill>
                  <bgColor rgb="FFFFC000"/>
                </patternFill>
              </fill>
              <border>
                <vertical/>
                <horizontal/>
              </border>
            </x14:dxf>
          </x14:cfRule>
          <x14:cfRule type="expression" priority="216" id="{AB227257-5E9F-4E75-A373-E97BF75ACF44}">
            <xm:f>IF(VLOOKUP(K46,入力用1年!$B:$J,1,FALSE)=基本情報!$C$9,TRUE,FALSE)</xm:f>
            <x14:dxf>
              <font>
                <b/>
                <i/>
                <strike val="0"/>
              </font>
              <fill>
                <patternFill>
                  <bgColor rgb="FFFFC000"/>
                </patternFill>
              </fill>
              <border>
                <vertical/>
                <horizontal/>
              </border>
            </x14:dxf>
          </x14:cfRule>
          <x14:cfRule type="expression" priority="217" id="{AB9F086D-BA8E-43CA-929E-23E8730AC64F}">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18" id="{134E10BC-A022-4735-9058-E887C211126D}">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49" id="{FB1A5E1C-8713-43E5-BE7F-F8909FD8E639}">
            <xm:f>VLOOKUP(AJ17,入力用３年!$B:$I,6,FALSE)&lt;&gt;""</xm:f>
            <x14:dxf>
              <fill>
                <patternFill>
                  <bgColor theme="8"/>
                </patternFill>
              </fill>
            </x14:dxf>
          </x14:cfRule>
          <x14:cfRule type="expression" priority="50" id="{0AD9F32E-ED13-437E-B270-A06989BF9CEA}">
            <xm:f>VLOOKUP(AJ17,入力用３年!$B:$I,7,FALSE)="休工"</xm:f>
            <x14:dxf>
              <fill>
                <patternFill>
                  <bgColor theme="2" tint="-9.9948118533890809E-2"/>
                </patternFill>
              </fill>
            </x14:dxf>
          </x14:cfRule>
          <x14:cfRule type="expression" priority="51" id="{213EBADE-86D9-402F-BE43-1FB7D78AEA45}">
            <xm:f>IF(VLOOKUP(AJ17,入力用３年!$B:$J,1,FALSE)=基本情報!$C$12,TRUE,FALSE)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52" id="{8B3C72F7-1478-40B4-9261-E26783F62862}">
            <xm:f>IF(VLOOKUP(AJ17,入力用３年!$B:$J,1,FALSE)=基本情報!$E$12,TRUE,FALSE)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AJ17:AJ22</xm:sqref>
        </x14:conditionalFormatting>
        <x14:conditionalFormatting xmlns:xm="http://schemas.microsoft.com/office/excel/2006/main">
          <x14:cfRule type="expression" priority="45" id="{F8171131-2F53-42CC-B07F-1452CBECCA2E}">
            <xm:f>VLOOKUP(AJ27,入力用３年!$B:$I,6,FALSE)&lt;&gt;""</xm:f>
            <x14:dxf>
              <fill>
                <patternFill>
                  <bgColor theme="8"/>
                </patternFill>
              </fill>
            </x14:dxf>
          </x14:cfRule>
          <x14:cfRule type="expression" priority="46" id="{F08299CB-54B3-4749-83FD-51B3EC016EED}">
            <xm:f>VLOOKUP(AJ27,入力用３年!$B:$I,7,FALSE)="休工"</xm:f>
            <x14:dxf>
              <fill>
                <patternFill>
                  <bgColor theme="2" tint="-9.9948118533890809E-2"/>
                </patternFill>
              </fill>
            </x14:dxf>
          </x14:cfRule>
          <x14:cfRule type="expression" priority="47" id="{32D5087D-B9C2-4195-8B7A-89B2FA386BBC}">
            <xm:f>IF(VLOOKUP(AJ27,入力用３年!$B:$J,1,FALSE)=基本情報!$C$12,TRUE,FALSE)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48" id="{EF8495D2-0FA3-45B5-8CAA-2604A0E8C8BB}">
            <xm:f>IF(VLOOKUP(AJ27,入力用３年!$B:$J,1,FALSE)=基本情報!$E$12,TRUE,FALSE)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AJ27:AJ32</xm:sqref>
        </x14:conditionalFormatting>
        <x14:conditionalFormatting xmlns:xm="http://schemas.microsoft.com/office/excel/2006/main">
          <x14:cfRule type="expression" priority="41" id="{25EB8282-749F-4782-8093-F45D8746A03F}">
            <xm:f>VLOOKUP(AJ47,入力用３年!$B:$I,6,FALSE)&lt;&gt;""</xm:f>
            <x14:dxf>
              <fill>
                <patternFill>
                  <bgColor theme="8"/>
                </patternFill>
              </fill>
            </x14:dxf>
          </x14:cfRule>
          <x14:cfRule type="expression" priority="42" id="{CD274199-E632-4F36-B9A9-B4A85C086712}">
            <xm:f>VLOOKUP(AJ47,入力用３年!$B:$I,7,FALSE)="休工"</xm:f>
            <x14:dxf>
              <fill>
                <patternFill>
                  <bgColor theme="2" tint="-9.9948118533890809E-2"/>
                </patternFill>
              </fill>
            </x14:dxf>
          </x14:cfRule>
          <x14:cfRule type="expression" priority="43" id="{A651B353-6B6D-433B-A44E-5D9602673479}">
            <xm:f>IF(VLOOKUP(AJ47,入力用３年!$B:$J,1,FALSE)=基本情報!$C$12,TRUE,FALSE)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44" id="{C18C6511-DE18-4E27-9743-C68A7CAA3D7B}">
            <xm:f>IF(VLOOKUP(AJ47,入力用３年!$B:$J,1,FALSE)=基本情報!$E$12,TRUE,FALSE)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AJ47:AJ52</xm:sqref>
        </x14:conditionalFormatting>
        <x14:conditionalFormatting xmlns:xm="http://schemas.microsoft.com/office/excel/2006/main">
          <x14:cfRule type="expression" priority="37" id="{8A013FE0-D6F8-4EC8-9316-5C305CDE8346}">
            <xm:f>VLOOKUP(AJ37,入力用３年!$B:$I,6,FALSE)&lt;&gt;""</xm:f>
            <x14:dxf>
              <fill>
                <patternFill>
                  <bgColor theme="8"/>
                </patternFill>
              </fill>
            </x14:dxf>
          </x14:cfRule>
          <x14:cfRule type="expression" priority="38" id="{56DA0B64-77DF-46B1-926E-9C44C1D1788F}">
            <xm:f>VLOOKUP(AJ37,入力用３年!$B:$I,7,FALSE)="休工"</xm:f>
            <x14:dxf>
              <fill>
                <patternFill>
                  <bgColor theme="2" tint="-9.9948118533890809E-2"/>
                </patternFill>
              </fill>
            </x14:dxf>
          </x14:cfRule>
          <x14:cfRule type="expression" priority="39" id="{8E16ECA9-7835-4432-8617-41FDBC4A6BBA}">
            <xm:f>IF(VLOOKUP(AJ37,入力用３年!$B:$J,1,FALSE)=基本情報!$C$12,TRUE,FALSE)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40" id="{5BC43E46-3EFA-4F3C-87B1-C67159029191}">
            <xm:f>IF(VLOOKUP(AJ37,入力用３年!$B:$J,1,FALSE)=基本情報!$E$12,TRUE,FALSE)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AJ37:AJ42</xm:sqref>
        </x14:conditionalFormatting>
        <x14:conditionalFormatting xmlns:xm="http://schemas.microsoft.com/office/excel/2006/main">
          <x14:cfRule type="expression" priority="34" id="{055BA16E-31CF-4461-8BA2-FCD3BB0F343D}">
            <xm:f>VLOOKUP(M17,入力用1年!$B:$I,4,FALSE)&lt;&gt;""</xm:f>
            <x14:dxf>
              <fill>
                <patternFill>
                  <bgColor theme="8"/>
                </patternFill>
              </fill>
            </x14:dxf>
          </x14:cfRule>
          <x14:cfRule type="expression" priority="35" id="{5A1B395F-328D-4503-B907-827E5C1779B6}">
            <xm:f>VLOOKUP(M17,入力用1年!$B:$I,5,FALSE)="休工"</xm:f>
            <x14:dxf>
              <fill>
                <patternFill>
                  <bgColor theme="0" tint="-0.24994659260841701"/>
                </patternFill>
              </fill>
            </x14:dxf>
          </x14:cfRule>
          <x14:cfRule type="expression" priority="36" id="{CF203C5A-B0A4-4C74-B4B4-7862FEDEDE55}">
            <xm:f>COUNTIF(祝日!$B:$B,M17)=1</xm:f>
            <x14:dxf>
              <font>
                <b/>
                <i val="0"/>
                <color rgb="FF00B050"/>
              </font>
              <fill>
                <patternFill patternType="none">
                  <bgColor auto="1"/>
                </patternFill>
              </fill>
            </x14:dxf>
          </x14:cfRule>
          <xm:sqref>M17:M22 Y17:Y22 AK17:AK22 M27:M32 Y27:Y32 AK27:AK32 M37:M42 Y37:Y42 AK37:AK42 M47:M52 Y47:Y52 AK47:AK52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H13"/>
  <sheetViews>
    <sheetView showZeros="0" tabSelected="1" zoomScale="85" zoomScaleNormal="85" workbookViewId="0">
      <selection activeCell="I19" sqref="I19"/>
    </sheetView>
  </sheetViews>
  <sheetFormatPr defaultRowHeight="18.75" x14ac:dyDescent="0.4"/>
  <cols>
    <col min="2" max="2" width="11" bestFit="1" customWidth="1"/>
    <col min="3" max="3" width="14.375" customWidth="1"/>
    <col min="4" max="4" width="10.375" customWidth="1"/>
    <col min="5" max="5" width="13.625" customWidth="1"/>
    <col min="6" max="6" width="4.5" customWidth="1"/>
    <col min="7" max="7" width="12.625" customWidth="1"/>
    <col min="8" max="8" width="4.25" customWidth="1"/>
    <col min="9" max="9" width="13.625" customWidth="1"/>
  </cols>
  <sheetData>
    <row r="2" spans="2:8" x14ac:dyDescent="0.4">
      <c r="B2" s="15" t="s">
        <v>39</v>
      </c>
      <c r="C2" s="24"/>
      <c r="D2" s="24"/>
      <c r="E2" s="24"/>
      <c r="F2" s="24"/>
      <c r="G2" s="24"/>
      <c r="H2" s="24"/>
    </row>
    <row r="3" spans="2:8" hidden="1" x14ac:dyDescent="0.4">
      <c r="B3" s="3" t="s">
        <v>13</v>
      </c>
      <c r="C3" s="3"/>
      <c r="D3" s="9">
        <f>DATE(YEAR(C8),4,1)</f>
        <v>45748</v>
      </c>
      <c r="E3" s="3"/>
      <c r="F3" s="3"/>
      <c r="G3" s="3"/>
      <c r="H3" s="3"/>
    </row>
    <row r="4" spans="2:8" x14ac:dyDescent="0.4">
      <c r="B4" s="15" t="s">
        <v>42</v>
      </c>
      <c r="C4" s="22"/>
      <c r="D4" s="22"/>
      <c r="E4" s="22"/>
      <c r="F4" s="22"/>
      <c r="G4" s="22"/>
      <c r="H4" s="22"/>
    </row>
    <row r="5" spans="2:8" x14ac:dyDescent="0.4">
      <c r="B5" s="16" t="s">
        <v>43</v>
      </c>
      <c r="C5" s="23"/>
      <c r="D5" s="23"/>
      <c r="E5" s="23"/>
      <c r="F5" s="23"/>
      <c r="G5" s="23"/>
      <c r="H5" s="23"/>
    </row>
    <row r="7" spans="2:8" x14ac:dyDescent="0.4">
      <c r="B7" s="3"/>
      <c r="C7" s="9" t="s">
        <v>36</v>
      </c>
      <c r="D7" s="3"/>
      <c r="E7" s="3"/>
    </row>
    <row r="8" spans="2:8" x14ac:dyDescent="0.4">
      <c r="B8" s="20" t="s">
        <v>1</v>
      </c>
      <c r="C8" s="17">
        <v>45753</v>
      </c>
      <c r="D8" s="18" t="s">
        <v>38</v>
      </c>
      <c r="E8" s="19">
        <v>45889</v>
      </c>
      <c r="F8" s="21"/>
    </row>
    <row r="9" spans="2:8" x14ac:dyDescent="0.4">
      <c r="B9" s="20" t="s">
        <v>40</v>
      </c>
      <c r="C9" s="17">
        <v>45757</v>
      </c>
      <c r="D9" s="16" t="s">
        <v>41</v>
      </c>
      <c r="E9" s="19">
        <v>45889</v>
      </c>
      <c r="F9" s="21"/>
    </row>
    <row r="10" spans="2:8" x14ac:dyDescent="0.4">
      <c r="F10" s="3"/>
    </row>
    <row r="11" spans="2:8" x14ac:dyDescent="0.4">
      <c r="C11" s="3" t="s">
        <v>35</v>
      </c>
      <c r="D11" s="3"/>
      <c r="E11" s="3"/>
    </row>
    <row r="12" spans="2:8" x14ac:dyDescent="0.4">
      <c r="B12" s="20" t="s">
        <v>1</v>
      </c>
      <c r="C12" s="17">
        <v>45753</v>
      </c>
      <c r="D12" s="18" t="s">
        <v>37</v>
      </c>
      <c r="E12" s="19">
        <v>45889</v>
      </c>
    </row>
    <row r="13" spans="2:8" x14ac:dyDescent="0.4">
      <c r="B13" s="20" t="s">
        <v>40</v>
      </c>
      <c r="C13" s="17">
        <v>45757</v>
      </c>
      <c r="D13" s="16" t="s">
        <v>41</v>
      </c>
      <c r="E13" s="19">
        <v>45889</v>
      </c>
      <c r="G13" s="12" t="s">
        <v>31</v>
      </c>
    </row>
  </sheetData>
  <protectedRanges>
    <protectedRange sqref="C2:H2 E8:E9 C8:C9 C12:C13 E12:E13" name="入力項目"/>
  </protectedRanges>
  <phoneticPr fontId="1"/>
  <dataValidations count="1">
    <dataValidation type="date" operator="greaterThan" allowBlank="1" showInputMessage="1" showErrorMessage="1" sqref="E9 C8:C9 C12:C13 E13">
      <formula1>43191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M374"/>
  <sheetViews>
    <sheetView showZeros="0" zoomScale="80" zoomScaleNormal="80" workbookViewId="0">
      <pane xSplit="1" ySplit="7" topLeftCell="B8" activePane="bottomRight" state="frozen"/>
      <selection activeCell="E14" sqref="E14"/>
      <selection pane="topRight" activeCell="E14" sqref="E14"/>
      <selection pane="bottomLeft" activeCell="E14" sqref="E14"/>
      <selection pane="bottomRight" activeCell="M18" sqref="M18"/>
    </sheetView>
  </sheetViews>
  <sheetFormatPr defaultRowHeight="18.75" outlineLevelCol="1" x14ac:dyDescent="0.4"/>
  <cols>
    <col min="1" max="1" width="9" customWidth="1"/>
    <col min="2" max="2" width="11.375" bestFit="1" customWidth="1"/>
    <col min="3" max="3" width="5.25" bestFit="1" customWidth="1"/>
    <col min="4" max="4" width="5.75" bestFit="1" customWidth="1"/>
    <col min="5" max="5" width="13" bestFit="1" customWidth="1"/>
    <col min="6" max="6" width="12.625" bestFit="1" customWidth="1"/>
    <col min="7" max="7" width="13" bestFit="1" customWidth="1"/>
    <col min="8" max="8" width="12.375" customWidth="1"/>
    <col min="9" max="9" width="3.5" hidden="1" customWidth="1" outlineLevel="1"/>
    <col min="10" max="10" width="0.125" hidden="1" customWidth="1" outlineLevel="1"/>
    <col min="11" max="11" width="5.25" hidden="1" customWidth="1"/>
    <col min="13" max="13" width="14.75" bestFit="1" customWidth="1"/>
  </cols>
  <sheetData>
    <row r="1" spans="1:13" x14ac:dyDescent="0.4">
      <c r="A1" s="3"/>
      <c r="B1" s="15" t="s">
        <v>39</v>
      </c>
      <c r="C1" s="15">
        <f>基本情報!C2</f>
        <v>0</v>
      </c>
      <c r="D1" s="15"/>
      <c r="E1" s="15"/>
      <c r="F1" s="15"/>
      <c r="G1" s="15"/>
      <c r="H1" s="15"/>
      <c r="I1" s="15"/>
    </row>
    <row r="2" spans="1:13" x14ac:dyDescent="0.4">
      <c r="B2" s="16" t="s">
        <v>42</v>
      </c>
      <c r="C2" s="16">
        <f>基本情報!C4</f>
        <v>0</v>
      </c>
      <c r="D2" s="28"/>
      <c r="E2" s="16"/>
      <c r="F2" s="16"/>
      <c r="G2" s="16"/>
      <c r="H2" s="16"/>
      <c r="I2" s="16"/>
    </row>
    <row r="3" spans="1:13" x14ac:dyDescent="0.4">
      <c r="B3" s="16" t="s">
        <v>43</v>
      </c>
      <c r="C3" s="16">
        <f>基本情報!C5</f>
        <v>0</v>
      </c>
      <c r="D3" s="28"/>
      <c r="E3" s="16"/>
      <c r="F3" s="16"/>
      <c r="G3" s="16"/>
      <c r="H3" s="16"/>
      <c r="I3" s="16"/>
    </row>
    <row r="4" spans="1:13" ht="12" customHeight="1" x14ac:dyDescent="0.4"/>
    <row r="5" spans="1:13" ht="19.5" thickBot="1" x14ac:dyDescent="0.45">
      <c r="B5" s="255" t="s">
        <v>28</v>
      </c>
      <c r="C5" s="255"/>
      <c r="D5" s="38"/>
      <c r="E5" s="29" t="s">
        <v>31</v>
      </c>
      <c r="F5" s="29" t="s">
        <v>31</v>
      </c>
      <c r="G5" s="29" t="s">
        <v>31</v>
      </c>
      <c r="H5" s="29" t="s">
        <v>31</v>
      </c>
      <c r="I5" s="14"/>
      <c r="J5" s="11"/>
    </row>
    <row r="6" spans="1:13" ht="19.5" thickBot="1" x14ac:dyDescent="0.45">
      <c r="B6" s="7"/>
      <c r="C6" s="41"/>
      <c r="D6" s="47"/>
      <c r="E6" s="256" t="s">
        <v>63</v>
      </c>
      <c r="F6" s="257"/>
      <c r="G6" s="255" t="s">
        <v>64</v>
      </c>
      <c r="H6" s="255"/>
      <c r="I6" s="30" t="s">
        <v>44</v>
      </c>
      <c r="J6" t="s">
        <v>16</v>
      </c>
    </row>
    <row r="7" spans="1:13" ht="19.5" thickBot="1" x14ac:dyDescent="0.45">
      <c r="B7" s="6"/>
      <c r="C7" s="42" t="s">
        <v>0</v>
      </c>
      <c r="D7" s="48"/>
      <c r="E7" s="35" t="s">
        <v>2</v>
      </c>
      <c r="F7" s="32" t="s">
        <v>65</v>
      </c>
      <c r="G7" s="31" t="s">
        <v>2</v>
      </c>
      <c r="H7" s="32" t="s">
        <v>66</v>
      </c>
      <c r="J7" t="s">
        <v>36</v>
      </c>
      <c r="K7" t="s">
        <v>35</v>
      </c>
      <c r="M7" s="2"/>
    </row>
    <row r="8" spans="1:13" x14ac:dyDescent="0.4">
      <c r="B8" s="8">
        <f>基本情報!D3</f>
        <v>45748</v>
      </c>
      <c r="C8" s="43" t="str">
        <f t="shared" ref="C8:C71" si="0">TEXT(B8,"aaa")</f>
        <v>火</v>
      </c>
      <c r="D8" s="45" t="str">
        <f>IF(WEEKDAY(B8,2)&gt;5,"休日",IFERROR(IF(VLOOKUP(B8,祝日!B:B,1,FALSE),"休日",""),""))</f>
        <v/>
      </c>
      <c r="E8" s="169"/>
      <c r="F8" s="170" t="str">
        <f t="shared" ref="F8:F71" si="1">IF(OR(E8="夏季休暇",E8="年末年始休暇",E8="一時中止",E8="工場制作",E8="発注者指示",E8="その他",D8="休日"),"休工","")</f>
        <v/>
      </c>
      <c r="G8" s="171"/>
      <c r="H8" s="170" t="str">
        <f t="shared" ref="H8:H71" si="2">IF(OR(G8="夏季休暇",G8="年末年始休暇",G8="一時中止",G8="工場制作",G8="発注者指示",G8="その他",D8="休日"),"休工","")</f>
        <v/>
      </c>
      <c r="I8" t="str">
        <f t="shared" ref="I8:I71" si="3">IF(F8=H8,"○","")</f>
        <v>○</v>
      </c>
      <c r="J8" t="str">
        <f>IF(AND(YEAR(B8)=YEAR($B$8)+1,MONTH(B8)=4),"×",IF(B8&lt;基本情報!$C$8,"×",IF(B8&lt;基本情報!$C$9,"-",IF(B8&gt;=基本情報!$E$9+1,"×",IF(AND(B8&gt;=基本情報!$C$9,B8&lt;=基本情報!$E$9),"○",IF(TRUE,"×"))))))</f>
        <v>×</v>
      </c>
      <c r="K8" t="str">
        <f>IF(AND(YEAR(B8)=YEAR($B$8)+1,MONTH(B8)=4),"×",IF(B8&lt;基本情報!$C$12,"×",IF(B8&lt;基本情報!$C$13,"-",IF(B8&gt;=基本情報!$E$13+1,"×",IF(AND(B8&gt;=基本情報!$C$13,B8&lt;=基本情報!$E$13),"○",IF(TRUE,"×"))))))</f>
        <v>×</v>
      </c>
    </row>
    <row r="9" spans="1:13" x14ac:dyDescent="0.4">
      <c r="B9" s="8">
        <f t="shared" ref="B9:B72" si="4">B8+1</f>
        <v>45749</v>
      </c>
      <c r="C9" s="43" t="str">
        <f t="shared" si="0"/>
        <v>水</v>
      </c>
      <c r="D9" s="45" t="str">
        <f>IF(WEEKDAY(B9,2)&gt;5,"休日",IFERROR(IF(VLOOKUP(B9,祝日!B:B,1,FALSE),"休日",""),""))</f>
        <v/>
      </c>
      <c r="E9" s="169"/>
      <c r="F9" s="170" t="str">
        <f t="shared" si="1"/>
        <v/>
      </c>
      <c r="G9" s="172"/>
      <c r="H9" s="170" t="str">
        <f t="shared" si="2"/>
        <v/>
      </c>
      <c r="I9" t="str">
        <f t="shared" si="3"/>
        <v>○</v>
      </c>
      <c r="J9" t="str">
        <f>IF(AND(YEAR(B9)=YEAR($B$8)+1,MONTH(B9)=4),"×",IF(B9&lt;基本情報!$C$8,"×",IF(B9&lt;基本情報!$C$9,"-",IF(B9&gt;=基本情報!$E$9+1,"×",IF(AND(B9&gt;=基本情報!$C$9,B9&lt;=基本情報!$E$9),"○",IF(TRUE,"×"))))))</f>
        <v>×</v>
      </c>
      <c r="K9" t="str">
        <f>IF(AND(YEAR(B9)=YEAR($B$8)+1,MONTH(B9)=4),"×",IF(B9&lt;基本情報!$C$12,"×",IF(B9&lt;基本情報!$C$13,"-",IF(B9&gt;=基本情報!$E$13+1,"×",IF(AND(B9&gt;=基本情報!$C$13,B9&lt;=基本情報!$E$13),"○",IF(TRUE,"×"))))))</f>
        <v>×</v>
      </c>
    </row>
    <row r="10" spans="1:13" x14ac:dyDescent="0.4">
      <c r="B10" s="8">
        <f t="shared" si="4"/>
        <v>45750</v>
      </c>
      <c r="C10" s="43" t="str">
        <f t="shared" si="0"/>
        <v>木</v>
      </c>
      <c r="D10" s="45" t="str">
        <f>IF(WEEKDAY(B10,2)&gt;5,"休日",IFERROR(IF(VLOOKUP(B10,祝日!B:B,1,FALSE),"休日",""),""))</f>
        <v/>
      </c>
      <c r="E10" s="169"/>
      <c r="F10" s="170" t="str">
        <f t="shared" si="1"/>
        <v/>
      </c>
      <c r="G10" s="172"/>
      <c r="H10" s="170" t="str">
        <f t="shared" si="2"/>
        <v/>
      </c>
      <c r="I10" t="str">
        <f t="shared" si="3"/>
        <v>○</v>
      </c>
      <c r="J10" t="str">
        <f>IF(AND(YEAR(B10)=YEAR($B$8)+1,MONTH(B10)=4),"×",IF(B10&lt;基本情報!$C$8,"×",IF(B10&lt;基本情報!$C$9,"-",IF(B10&gt;=基本情報!$E$9+1,"×",IF(AND(B10&gt;=基本情報!$C$9,B10&lt;=基本情報!$E$9),"○",IF(TRUE,"×"))))))</f>
        <v>×</v>
      </c>
      <c r="K10" t="str">
        <f>IF(AND(YEAR(B10)=YEAR($B$8)+1,MONTH(B10)=4),"×",IF(B10&lt;基本情報!$C$12,"×",IF(B10&lt;基本情報!$C$13,"-",IF(B10&gt;=基本情報!$E$13+1,"×",IF(AND(B10&gt;=基本情報!$C$13,B10&lt;=基本情報!$E$13),"○",IF(TRUE,"×"))))))</f>
        <v>×</v>
      </c>
    </row>
    <row r="11" spans="1:13" x14ac:dyDescent="0.4">
      <c r="B11" s="8">
        <f t="shared" si="4"/>
        <v>45751</v>
      </c>
      <c r="C11" s="43" t="str">
        <f t="shared" si="0"/>
        <v>金</v>
      </c>
      <c r="D11" s="45" t="str">
        <f>IF(WEEKDAY(B11,2)&gt;5,"休日",IFERROR(IF(VLOOKUP(B11,祝日!B:B,1,FALSE),"休日",""),""))</f>
        <v/>
      </c>
      <c r="E11" s="169"/>
      <c r="F11" s="170" t="str">
        <f t="shared" si="1"/>
        <v/>
      </c>
      <c r="G11" s="172"/>
      <c r="H11" s="170" t="str">
        <f t="shared" si="2"/>
        <v/>
      </c>
      <c r="I11" t="str">
        <f t="shared" si="3"/>
        <v>○</v>
      </c>
      <c r="J11" t="str">
        <f>IF(AND(YEAR(B11)=YEAR($B$8)+1,MONTH(B11)=4),"×",IF(B11&lt;基本情報!$C$8,"×",IF(B11&lt;基本情報!$C$9,"-",IF(B11&gt;=基本情報!$E$9+1,"×",IF(AND(B11&gt;=基本情報!$C$9,B11&lt;=基本情報!$E$9),"○",IF(TRUE,"×"))))))</f>
        <v>×</v>
      </c>
      <c r="K11" t="str">
        <f>IF(AND(YEAR(B11)=YEAR($B$8)+1,MONTH(B11)=4),"×",IF(B11&lt;基本情報!$C$12,"×",IF(B11&lt;基本情報!$C$13,"-",IF(B11&gt;=基本情報!$E$13+1,"×",IF(AND(B11&gt;=基本情報!$C$13,B11&lt;=基本情報!$E$13),"○",IF(TRUE,"×"))))))</f>
        <v>×</v>
      </c>
    </row>
    <row r="12" spans="1:13" x14ac:dyDescent="0.4">
      <c r="B12" s="8">
        <f t="shared" si="4"/>
        <v>45752</v>
      </c>
      <c r="C12" s="43" t="str">
        <f t="shared" si="0"/>
        <v>土</v>
      </c>
      <c r="D12" s="45" t="str">
        <f>IF(WEEKDAY(B12,2)&gt;5,"休日",IFERROR(IF(VLOOKUP(B12,祝日!B:B,1,FALSE),"休日",""),""))</f>
        <v>休日</v>
      </c>
      <c r="E12" s="169"/>
      <c r="F12" s="170" t="str">
        <f t="shared" si="1"/>
        <v>休工</v>
      </c>
      <c r="G12" s="172"/>
      <c r="H12" s="170" t="str">
        <f t="shared" si="2"/>
        <v>休工</v>
      </c>
      <c r="I12" t="str">
        <f t="shared" si="3"/>
        <v>○</v>
      </c>
      <c r="J12" t="str">
        <f>IF(AND(YEAR(B12)=YEAR($B$8)+1,MONTH(B12)=4),"×",IF(B12&lt;基本情報!$C$8,"×",IF(B12&lt;基本情報!$C$9,"-",IF(B12&gt;=基本情報!$E$9+1,"×",IF(AND(B12&gt;=基本情報!$C$9,B12&lt;=基本情報!$E$9),"○",IF(TRUE,"×"))))))</f>
        <v>×</v>
      </c>
      <c r="K12" t="str">
        <f>IF(AND(YEAR(B12)=YEAR($B$8)+1,MONTH(B12)=4),"×",IF(B12&lt;基本情報!$C$12,"×",IF(B12&lt;基本情報!$C$13,"-",IF(B12&gt;=基本情報!$E$13+1,"×",IF(AND(B12&gt;=基本情報!$C$13,B12&lt;=基本情報!$E$13),"○",IF(TRUE,"×"))))))</f>
        <v>×</v>
      </c>
    </row>
    <row r="13" spans="1:13" x14ac:dyDescent="0.4">
      <c r="B13" s="8">
        <f t="shared" si="4"/>
        <v>45753</v>
      </c>
      <c r="C13" s="43" t="str">
        <f t="shared" si="0"/>
        <v>日</v>
      </c>
      <c r="D13" s="45" t="str">
        <f>IF(WEEKDAY(B13,2)&gt;5,"休日",IFERROR(IF(VLOOKUP(B13,祝日!B:B,1,FALSE),"休日",""),""))</f>
        <v>休日</v>
      </c>
      <c r="E13" s="169"/>
      <c r="F13" s="170" t="str">
        <f t="shared" si="1"/>
        <v>休工</v>
      </c>
      <c r="G13" s="172"/>
      <c r="H13" s="170" t="str">
        <f t="shared" si="2"/>
        <v>休工</v>
      </c>
      <c r="I13" t="str">
        <f t="shared" si="3"/>
        <v>○</v>
      </c>
      <c r="J13" t="str">
        <f>IF(AND(YEAR(B13)=YEAR($B$8)+1,MONTH(B13)=4),"×",IF(B13&lt;基本情報!$C$8,"×",IF(B13&lt;基本情報!$C$9,"-",IF(B13&gt;=基本情報!$E$9+1,"×",IF(AND(B13&gt;=基本情報!$C$9,B13&lt;=基本情報!$E$9),"○",IF(TRUE,"×"))))))</f>
        <v>-</v>
      </c>
      <c r="K13" t="str">
        <f>IF(AND(YEAR(B13)=YEAR($B$8)+1,MONTH(B13)=4),"×",IF(B13&lt;基本情報!$C$12,"×",IF(B13&lt;基本情報!$C$13,"-",IF(B13&gt;=基本情報!$E$13+1,"×",IF(AND(B13&gt;=基本情報!$C$13,B13&lt;=基本情報!$E$13),"○",IF(TRUE,"×"))))))</f>
        <v>-</v>
      </c>
    </row>
    <row r="14" spans="1:13" x14ac:dyDescent="0.4">
      <c r="B14" s="8">
        <f t="shared" si="4"/>
        <v>45754</v>
      </c>
      <c r="C14" s="43" t="str">
        <f t="shared" si="0"/>
        <v>月</v>
      </c>
      <c r="D14" s="45" t="str">
        <f>IF(WEEKDAY(B14,2)&gt;5,"休日",IFERROR(IF(VLOOKUP(B14,祝日!B:B,1,FALSE),"休日",""),""))</f>
        <v/>
      </c>
      <c r="E14" s="169"/>
      <c r="F14" s="170" t="str">
        <f t="shared" si="1"/>
        <v/>
      </c>
      <c r="G14" s="172"/>
      <c r="H14" s="170" t="str">
        <f t="shared" si="2"/>
        <v/>
      </c>
      <c r="I14" t="str">
        <f t="shared" si="3"/>
        <v>○</v>
      </c>
      <c r="J14" t="str">
        <f>IF(AND(YEAR(B14)=YEAR($B$8)+1,MONTH(B14)=4),"×",IF(B14&lt;基本情報!$C$8,"×",IF(B14&lt;基本情報!$C$9,"-",IF(B14&gt;=基本情報!$E$9+1,"×",IF(AND(B14&gt;=基本情報!$C$9,B14&lt;=基本情報!$E$9),"○",IF(TRUE,"×"))))))</f>
        <v>-</v>
      </c>
      <c r="K14" t="str">
        <f>IF(AND(YEAR(B14)=YEAR($B$8)+1,MONTH(B14)=4),"×",IF(B14&lt;基本情報!$C$12,"×",IF(B14&lt;基本情報!$C$13,"-",IF(B14&gt;=基本情報!$E$13+1,"×",IF(AND(B14&gt;=基本情報!$C$13,B14&lt;=基本情報!$E$13),"○",IF(TRUE,"×"))))))</f>
        <v>-</v>
      </c>
    </row>
    <row r="15" spans="1:13" x14ac:dyDescent="0.4">
      <c r="B15" s="8">
        <f t="shared" si="4"/>
        <v>45755</v>
      </c>
      <c r="C15" s="43" t="str">
        <f t="shared" si="0"/>
        <v>火</v>
      </c>
      <c r="D15" s="45" t="str">
        <f>IF(WEEKDAY(B15,2)&gt;5,"休日",IFERROR(IF(VLOOKUP(B15,祝日!B:B,1,FALSE),"休日",""),""))</f>
        <v/>
      </c>
      <c r="E15" s="169"/>
      <c r="F15" s="170" t="str">
        <f t="shared" si="1"/>
        <v/>
      </c>
      <c r="G15" s="172"/>
      <c r="H15" s="170" t="str">
        <f t="shared" si="2"/>
        <v/>
      </c>
      <c r="I15" t="str">
        <f t="shared" si="3"/>
        <v>○</v>
      </c>
      <c r="J15" t="str">
        <f>IF(AND(YEAR(B15)=YEAR($B$8)+1,MONTH(B15)=4),"×",IF(B15&lt;基本情報!$C$8,"×",IF(B15&lt;基本情報!$C$9,"-",IF(B15&gt;=基本情報!$E$9+1,"×",IF(AND(B15&gt;=基本情報!$C$9,B15&lt;=基本情報!$E$9),"○",IF(TRUE,"×"))))))</f>
        <v>-</v>
      </c>
      <c r="K15" t="str">
        <f>IF(AND(YEAR(B15)=YEAR($B$8)+1,MONTH(B15)=4),"×",IF(B15&lt;基本情報!$C$12,"×",IF(B15&lt;基本情報!$C$13,"-",IF(B15&gt;=基本情報!$E$13+1,"×",IF(AND(B15&gt;=基本情報!$C$13,B15&lt;=基本情報!$E$13),"○",IF(TRUE,"×"))))))</f>
        <v>-</v>
      </c>
    </row>
    <row r="16" spans="1:13" x14ac:dyDescent="0.4">
      <c r="B16" s="8">
        <f t="shared" si="4"/>
        <v>45756</v>
      </c>
      <c r="C16" s="43" t="str">
        <f t="shared" si="0"/>
        <v>水</v>
      </c>
      <c r="D16" s="45" t="str">
        <f>IF(WEEKDAY(B16,2)&gt;5,"休日",IFERROR(IF(VLOOKUP(B16,祝日!B:B,1,FALSE),"休日",""),""))</f>
        <v/>
      </c>
      <c r="E16" s="169"/>
      <c r="F16" s="170" t="str">
        <f t="shared" si="1"/>
        <v/>
      </c>
      <c r="G16" s="172"/>
      <c r="H16" s="170" t="str">
        <f t="shared" si="2"/>
        <v/>
      </c>
      <c r="I16" t="str">
        <f t="shared" si="3"/>
        <v>○</v>
      </c>
      <c r="J16" t="str">
        <f>IF(AND(YEAR(B16)=YEAR($B$8)+1,MONTH(B16)=4),"×",IF(B16&lt;基本情報!$C$8,"×",IF(B16&lt;基本情報!$C$9,"-",IF(B16&gt;=基本情報!$E$9+1,"×",IF(AND(B16&gt;=基本情報!$C$9,B16&lt;=基本情報!$E$9),"○",IF(TRUE,"×"))))))</f>
        <v>-</v>
      </c>
      <c r="K16" t="str">
        <f>IF(AND(YEAR(B16)=YEAR($B$8)+1,MONTH(B16)=4),"×",IF(B16&lt;基本情報!$C$12,"×",IF(B16&lt;基本情報!$C$13,"-",IF(B16&gt;=基本情報!$E$13+1,"×",IF(AND(B16&gt;=基本情報!$C$13,B16&lt;=基本情報!$E$13),"○",IF(TRUE,"×"))))))</f>
        <v>-</v>
      </c>
    </row>
    <row r="17" spans="2:11" x14ac:dyDescent="0.4">
      <c r="B17" s="8">
        <f t="shared" si="4"/>
        <v>45757</v>
      </c>
      <c r="C17" s="43" t="str">
        <f t="shared" si="0"/>
        <v>木</v>
      </c>
      <c r="D17" s="45" t="str">
        <f>IF(WEEKDAY(B17,2)&gt;5,"休日",IFERROR(IF(VLOOKUP(B17,祝日!B:B,1,FALSE),"休日",""),""))</f>
        <v/>
      </c>
      <c r="E17" s="169"/>
      <c r="F17" s="170" t="str">
        <f t="shared" si="1"/>
        <v/>
      </c>
      <c r="G17" s="172"/>
      <c r="H17" s="170" t="str">
        <f t="shared" si="2"/>
        <v/>
      </c>
      <c r="I17" t="str">
        <f>IF(F17=H17,"○","")</f>
        <v>○</v>
      </c>
      <c r="J17" t="str">
        <f>IF(AND(YEAR(B17)=YEAR($B$8)+1,MONTH(B17)=4),"×",IF(B17&lt;基本情報!$C$8,"×",IF(B17&lt;基本情報!$C$9,"-",IF(B17&gt;=基本情報!$E$9+1,"×",IF(AND(B17&gt;=基本情報!$C$9,B17&lt;=基本情報!$E$9),"○",IF(TRUE,"×"))))))</f>
        <v>○</v>
      </c>
      <c r="K17" t="str">
        <f>IF(AND(YEAR(B17)=YEAR($B$8)+1,MONTH(B17)=4),"×",IF(B17&lt;基本情報!$C$12,"×",IF(B17&lt;基本情報!$C$13,"-",IF(B17&gt;=基本情報!$E$13+1,"×",IF(AND(B17&gt;=基本情報!$C$13,B17&lt;=基本情報!$E$13),"○",IF(TRUE,"×"))))))</f>
        <v>○</v>
      </c>
    </row>
    <row r="18" spans="2:11" x14ac:dyDescent="0.4">
      <c r="B18" s="8">
        <f t="shared" si="4"/>
        <v>45758</v>
      </c>
      <c r="C18" s="43" t="str">
        <f t="shared" si="0"/>
        <v>金</v>
      </c>
      <c r="D18" s="45" t="str">
        <f>IF(WEEKDAY(B18,2)&gt;5,"休日",IFERROR(IF(VLOOKUP(B18,祝日!B:B,1,FALSE),"休日",""),""))</f>
        <v/>
      </c>
      <c r="E18" s="169"/>
      <c r="F18" s="170" t="str">
        <f t="shared" si="1"/>
        <v/>
      </c>
      <c r="G18" s="172"/>
      <c r="H18" s="170" t="str">
        <f t="shared" si="2"/>
        <v/>
      </c>
      <c r="I18" t="str">
        <f t="shared" si="3"/>
        <v>○</v>
      </c>
      <c r="J18" t="str">
        <f>IF(AND(YEAR(B18)=YEAR($B$8)+1,MONTH(B18)=4),"×",IF(B18&lt;基本情報!$C$8,"×",IF(B18&lt;基本情報!$C$9,"-",IF(B18&gt;=基本情報!$E$9+1,"×",IF(AND(B18&gt;=基本情報!$C$9,B18&lt;=基本情報!$E$9),"○",IF(TRUE,"×"))))))</f>
        <v>○</v>
      </c>
      <c r="K18" t="str">
        <f>IF(AND(YEAR(B18)=YEAR($B$8)+1,MONTH(B18)=4),"×",IF(B18&lt;基本情報!$C$12,"×",IF(B18&lt;基本情報!$C$13,"-",IF(B18&gt;=基本情報!$E$13+1,"×",IF(AND(B18&gt;=基本情報!$C$13,B18&lt;=基本情報!$E$13),"○",IF(TRUE,"×"))))))</f>
        <v>○</v>
      </c>
    </row>
    <row r="19" spans="2:11" x14ac:dyDescent="0.4">
      <c r="B19" s="8">
        <f t="shared" si="4"/>
        <v>45759</v>
      </c>
      <c r="C19" s="43" t="str">
        <f t="shared" si="0"/>
        <v>土</v>
      </c>
      <c r="D19" s="45" t="str">
        <f>IF(WEEKDAY(B19,2)&gt;5,"休日",IFERROR(IF(VLOOKUP(B19,祝日!B:B,1,FALSE),"休日",""),""))</f>
        <v>休日</v>
      </c>
      <c r="E19" s="169"/>
      <c r="F19" s="170" t="str">
        <f t="shared" si="1"/>
        <v>休工</v>
      </c>
      <c r="G19" s="172"/>
      <c r="H19" s="170" t="str">
        <f t="shared" si="2"/>
        <v>休工</v>
      </c>
      <c r="I19" t="str">
        <f t="shared" si="3"/>
        <v>○</v>
      </c>
      <c r="J19" t="str">
        <f>IF(AND(YEAR(B19)=YEAR($B$8)+1,MONTH(B19)=4),"×",IF(B19&lt;基本情報!$C$8,"×",IF(B19&lt;基本情報!$C$9,"-",IF(B19&gt;=基本情報!$E$9+1,"×",IF(AND(B19&gt;=基本情報!$C$9,B19&lt;=基本情報!$E$9),"○",IF(TRUE,"×"))))))</f>
        <v>○</v>
      </c>
      <c r="K19" t="str">
        <f>IF(AND(YEAR(B19)=YEAR($B$8)+1,MONTH(B19)=4),"×",IF(B19&lt;基本情報!$C$12,"×",IF(B19&lt;基本情報!$C$13,"-",IF(B19&gt;=基本情報!$E$13+1,"×",IF(AND(B19&gt;=基本情報!$C$13,B19&lt;=基本情報!$E$13),"○",IF(TRUE,"×"))))))</f>
        <v>○</v>
      </c>
    </row>
    <row r="20" spans="2:11" x14ac:dyDescent="0.4">
      <c r="B20" s="8">
        <f t="shared" si="4"/>
        <v>45760</v>
      </c>
      <c r="C20" s="43" t="str">
        <f t="shared" si="0"/>
        <v>日</v>
      </c>
      <c r="D20" s="45" t="str">
        <f>IF(WEEKDAY(B20,2)&gt;5,"休日",IFERROR(IF(VLOOKUP(B20,祝日!B:B,1,FALSE),"休日",""),""))</f>
        <v>休日</v>
      </c>
      <c r="E20" s="169"/>
      <c r="F20" s="170" t="str">
        <f t="shared" si="1"/>
        <v>休工</v>
      </c>
      <c r="G20" s="172"/>
      <c r="H20" s="170" t="str">
        <f t="shared" si="2"/>
        <v>休工</v>
      </c>
      <c r="I20" t="str">
        <f>IF(F20=H20,"○","")</f>
        <v>○</v>
      </c>
      <c r="J20" t="str">
        <f>IF(AND(YEAR(B20)=YEAR($B$8)+1,MONTH(B20)=4),"×",IF(B20&lt;基本情報!$C$8,"×",IF(B20&lt;基本情報!$C$9,"-",IF(B20&gt;=基本情報!$E$9+1,"×",IF(AND(B20&gt;=基本情報!$C$9,B20&lt;=基本情報!$E$9),"○",IF(TRUE,"×"))))))</f>
        <v>○</v>
      </c>
      <c r="K20" t="str">
        <f>IF(AND(YEAR(B20)=YEAR($B$8)+1,MONTH(B20)=4),"×",IF(B20&lt;基本情報!$C$12,"×",IF(B20&lt;基本情報!$C$13,"-",IF(B20&gt;=基本情報!$E$13+1,"×",IF(AND(B20&gt;=基本情報!$C$13,B20&lt;=基本情報!$E$13),"○",IF(TRUE,"×"))))))</f>
        <v>○</v>
      </c>
    </row>
    <row r="21" spans="2:11" x14ac:dyDescent="0.4">
      <c r="B21" s="8">
        <f t="shared" si="4"/>
        <v>45761</v>
      </c>
      <c r="C21" s="43" t="str">
        <f t="shared" si="0"/>
        <v>月</v>
      </c>
      <c r="D21" s="45" t="str">
        <f>IF(WEEKDAY(B21,2)&gt;5,"休日",IFERROR(IF(VLOOKUP(B21,祝日!B:B,1,FALSE),"休日",""),""))</f>
        <v/>
      </c>
      <c r="E21" s="169"/>
      <c r="F21" s="170" t="str">
        <f t="shared" si="1"/>
        <v/>
      </c>
      <c r="G21" s="172"/>
      <c r="H21" s="170" t="str">
        <f t="shared" si="2"/>
        <v/>
      </c>
      <c r="I21" t="str">
        <f t="shared" si="3"/>
        <v>○</v>
      </c>
      <c r="J21" t="str">
        <f>IF(AND(YEAR(B21)=YEAR($B$8)+1,MONTH(B21)=4),"×",IF(B21&lt;基本情報!$C$8,"×",IF(B21&lt;基本情報!$C$9,"-",IF(B21&gt;=基本情報!$E$9+1,"×",IF(AND(B21&gt;=基本情報!$C$9,B21&lt;=基本情報!$E$9),"○",IF(TRUE,"×"))))))</f>
        <v>○</v>
      </c>
      <c r="K21" t="str">
        <f>IF(AND(YEAR(B21)=YEAR($B$8)+1,MONTH(B21)=4),"×",IF(B21&lt;基本情報!$C$12,"×",IF(B21&lt;基本情報!$C$13,"-",IF(B21&gt;=基本情報!$E$13+1,"×",IF(AND(B21&gt;=基本情報!$C$13,B21&lt;=基本情報!$E$13),"○",IF(TRUE,"×"))))))</f>
        <v>○</v>
      </c>
    </row>
    <row r="22" spans="2:11" x14ac:dyDescent="0.4">
      <c r="B22" s="8">
        <f t="shared" si="4"/>
        <v>45762</v>
      </c>
      <c r="C22" s="43" t="str">
        <f t="shared" si="0"/>
        <v>火</v>
      </c>
      <c r="D22" s="45" t="str">
        <f>IF(WEEKDAY(B22,2)&gt;5,"休日",IFERROR(IF(VLOOKUP(B22,祝日!B:B,1,FALSE),"休日",""),""))</f>
        <v/>
      </c>
      <c r="E22" s="169"/>
      <c r="F22" s="170" t="str">
        <f t="shared" si="1"/>
        <v/>
      </c>
      <c r="G22" s="172"/>
      <c r="H22" s="170" t="str">
        <f t="shared" si="2"/>
        <v/>
      </c>
      <c r="I22" t="str">
        <f t="shared" si="3"/>
        <v>○</v>
      </c>
      <c r="J22" t="str">
        <f>IF(AND(YEAR(B22)=YEAR($B$8)+1,MONTH(B22)=4),"×",IF(B22&lt;基本情報!$C$8,"×",IF(B22&lt;基本情報!$C$9,"-",IF(B22&gt;=基本情報!$E$9+1,"×",IF(AND(B22&gt;=基本情報!$C$9,B22&lt;=基本情報!$E$9),"○",IF(TRUE,"×"))))))</f>
        <v>○</v>
      </c>
      <c r="K22" t="str">
        <f>IF(AND(YEAR(B22)=YEAR($B$8)+1,MONTH(B22)=4),"×",IF(B22&lt;基本情報!$C$12,"×",IF(B22&lt;基本情報!$C$13,"-",IF(B22&gt;=基本情報!$E$13+1,"×",IF(AND(B22&gt;=基本情報!$C$13,B22&lt;=基本情報!$E$13),"○",IF(TRUE,"×"))))))</f>
        <v>○</v>
      </c>
    </row>
    <row r="23" spans="2:11" x14ac:dyDescent="0.4">
      <c r="B23" s="8">
        <f t="shared" si="4"/>
        <v>45763</v>
      </c>
      <c r="C23" s="43" t="str">
        <f t="shared" si="0"/>
        <v>水</v>
      </c>
      <c r="D23" s="45" t="str">
        <f>IF(WEEKDAY(B23,2)&gt;5,"休日",IFERROR(IF(VLOOKUP(B23,祝日!B:B,1,FALSE),"休日",""),""))</f>
        <v/>
      </c>
      <c r="E23" s="169"/>
      <c r="F23" s="170" t="str">
        <f t="shared" si="1"/>
        <v/>
      </c>
      <c r="G23" s="172"/>
      <c r="H23" s="170" t="str">
        <f t="shared" si="2"/>
        <v/>
      </c>
      <c r="I23" t="str">
        <f t="shared" si="3"/>
        <v>○</v>
      </c>
      <c r="J23" t="str">
        <f>IF(AND(YEAR(B23)=YEAR($B$8)+1,MONTH(B23)=4),"×",IF(B23&lt;基本情報!$C$8,"×",IF(B23&lt;基本情報!$C$9,"-",IF(B23&gt;=基本情報!$E$9+1,"×",IF(AND(B23&gt;=基本情報!$C$9,B23&lt;=基本情報!$E$9),"○",IF(TRUE,"×"))))))</f>
        <v>○</v>
      </c>
      <c r="K23" t="str">
        <f>IF(AND(YEAR(B23)=YEAR($B$8)+1,MONTH(B23)=4),"×",IF(B23&lt;基本情報!$C$12,"×",IF(B23&lt;基本情報!$C$13,"-",IF(B23&gt;=基本情報!$E$13+1,"×",IF(AND(B23&gt;=基本情報!$C$13,B23&lt;=基本情報!$E$13),"○",IF(TRUE,"×"))))))</f>
        <v>○</v>
      </c>
    </row>
    <row r="24" spans="2:11" x14ac:dyDescent="0.4">
      <c r="B24" s="8">
        <f t="shared" si="4"/>
        <v>45764</v>
      </c>
      <c r="C24" s="43" t="str">
        <f t="shared" si="0"/>
        <v>木</v>
      </c>
      <c r="D24" s="45" t="str">
        <f>IF(WEEKDAY(B24,2)&gt;5,"休日",IFERROR(IF(VLOOKUP(B24,祝日!B:B,1,FALSE),"休日",""),""))</f>
        <v/>
      </c>
      <c r="E24" s="169"/>
      <c r="F24" s="170" t="str">
        <f t="shared" si="1"/>
        <v/>
      </c>
      <c r="G24" s="172"/>
      <c r="H24" s="170" t="str">
        <f t="shared" si="2"/>
        <v/>
      </c>
      <c r="I24" t="str">
        <f t="shared" si="3"/>
        <v>○</v>
      </c>
      <c r="J24" t="str">
        <f>IF(AND(YEAR(B24)=YEAR($B$8)+1,MONTH(B24)=4),"×",IF(B24&lt;基本情報!$C$8,"×",IF(B24&lt;基本情報!$C$9,"-",IF(B24&gt;=基本情報!$E$9+1,"×",IF(AND(B24&gt;=基本情報!$C$9,B24&lt;=基本情報!$E$9),"○",IF(TRUE,"×"))))))</f>
        <v>○</v>
      </c>
      <c r="K24" t="str">
        <f>IF(AND(YEAR(B24)=YEAR($B$8)+1,MONTH(B24)=4),"×",IF(B24&lt;基本情報!$C$12,"×",IF(B24&lt;基本情報!$C$13,"-",IF(B24&gt;=基本情報!$E$13+1,"×",IF(AND(B24&gt;=基本情報!$C$13,B24&lt;=基本情報!$E$13),"○",IF(TRUE,"×"))))))</f>
        <v>○</v>
      </c>
    </row>
    <row r="25" spans="2:11" x14ac:dyDescent="0.4">
      <c r="B25" s="8">
        <f t="shared" si="4"/>
        <v>45765</v>
      </c>
      <c r="C25" s="43" t="str">
        <f t="shared" si="0"/>
        <v>金</v>
      </c>
      <c r="D25" s="45" t="str">
        <f>IF(WEEKDAY(B25,2)&gt;5,"休日",IFERROR(IF(VLOOKUP(B25,祝日!B:B,1,FALSE),"休日",""),""))</f>
        <v/>
      </c>
      <c r="E25" s="169"/>
      <c r="F25" s="170" t="str">
        <f t="shared" si="1"/>
        <v/>
      </c>
      <c r="G25" s="172"/>
      <c r="H25" s="170" t="str">
        <f t="shared" si="2"/>
        <v/>
      </c>
      <c r="I25" t="str">
        <f t="shared" si="3"/>
        <v>○</v>
      </c>
      <c r="J25" t="str">
        <f>IF(AND(YEAR(B25)=YEAR($B$8)+1,MONTH(B25)=4),"×",IF(B25&lt;基本情報!$C$8,"×",IF(B25&lt;基本情報!$C$9,"-",IF(B25&gt;=基本情報!$E$9+1,"×",IF(AND(B25&gt;=基本情報!$C$9,B25&lt;=基本情報!$E$9),"○",IF(TRUE,"×"))))))</f>
        <v>○</v>
      </c>
      <c r="K25" t="str">
        <f>IF(AND(YEAR(B25)=YEAR($B$8)+1,MONTH(B25)=4),"×",IF(B25&lt;基本情報!$C$12,"×",IF(B25&lt;基本情報!$C$13,"-",IF(B25&gt;=基本情報!$E$13+1,"×",IF(AND(B25&gt;=基本情報!$C$13,B25&lt;=基本情報!$E$13),"○",IF(TRUE,"×"))))))</f>
        <v>○</v>
      </c>
    </row>
    <row r="26" spans="2:11" x14ac:dyDescent="0.4">
      <c r="B26" s="8">
        <f t="shared" si="4"/>
        <v>45766</v>
      </c>
      <c r="C26" s="43" t="str">
        <f t="shared" si="0"/>
        <v>土</v>
      </c>
      <c r="D26" s="45" t="str">
        <f>IF(WEEKDAY(B26,2)&gt;5,"休日",IFERROR(IF(VLOOKUP(B26,祝日!B:B,1,FALSE),"休日",""),""))</f>
        <v>休日</v>
      </c>
      <c r="E26" s="169"/>
      <c r="F26" s="170" t="str">
        <f t="shared" si="1"/>
        <v>休工</v>
      </c>
      <c r="G26" s="172"/>
      <c r="H26" s="170" t="str">
        <f t="shared" si="2"/>
        <v>休工</v>
      </c>
      <c r="I26" t="str">
        <f t="shared" si="3"/>
        <v>○</v>
      </c>
      <c r="J26" t="str">
        <f>IF(AND(YEAR(B26)=YEAR($B$8)+1,MONTH(B26)=4),"×",IF(B26&lt;基本情報!$C$8,"×",IF(B26&lt;基本情報!$C$9,"-",IF(B26&gt;=基本情報!$E$9+1,"×",IF(AND(B26&gt;=基本情報!$C$9,B26&lt;=基本情報!$E$9),"○",IF(TRUE,"×"))))))</f>
        <v>○</v>
      </c>
      <c r="K26" t="str">
        <f>IF(AND(YEAR(B26)=YEAR($B$8)+1,MONTH(B26)=4),"×",IF(B26&lt;基本情報!$C$12,"×",IF(B26&lt;基本情報!$C$13,"-",IF(B26&gt;=基本情報!$E$13+1,"×",IF(AND(B26&gt;=基本情報!$C$13,B26&lt;=基本情報!$E$13),"○",IF(TRUE,"×"))))))</f>
        <v>○</v>
      </c>
    </row>
    <row r="27" spans="2:11" x14ac:dyDescent="0.4">
      <c r="B27" s="8">
        <f t="shared" si="4"/>
        <v>45767</v>
      </c>
      <c r="C27" s="43" t="str">
        <f t="shared" si="0"/>
        <v>日</v>
      </c>
      <c r="D27" s="45" t="str">
        <f>IF(WEEKDAY(B27,2)&gt;5,"休日",IFERROR(IF(VLOOKUP(B27,祝日!B:B,1,FALSE),"休日",""),""))</f>
        <v>休日</v>
      </c>
      <c r="E27" s="169"/>
      <c r="F27" s="170" t="str">
        <f t="shared" si="1"/>
        <v>休工</v>
      </c>
      <c r="G27" s="172"/>
      <c r="H27" s="170" t="str">
        <f t="shared" si="2"/>
        <v>休工</v>
      </c>
      <c r="I27" t="str">
        <f t="shared" si="3"/>
        <v>○</v>
      </c>
      <c r="J27" t="str">
        <f>IF(AND(YEAR(B27)=YEAR($B$8)+1,MONTH(B27)=4),"×",IF(B27&lt;基本情報!$C$8,"×",IF(B27&lt;基本情報!$C$9,"-",IF(B27&gt;=基本情報!$E$9+1,"×",IF(AND(B27&gt;=基本情報!$C$9,B27&lt;=基本情報!$E$9),"○",IF(TRUE,"×"))))))</f>
        <v>○</v>
      </c>
      <c r="K27" t="str">
        <f>IF(AND(YEAR(B27)=YEAR($B$8)+1,MONTH(B27)=4),"×",IF(B27&lt;基本情報!$C$12,"×",IF(B27&lt;基本情報!$C$13,"-",IF(B27&gt;=基本情報!$E$13+1,"×",IF(AND(B27&gt;=基本情報!$C$13,B27&lt;=基本情報!$E$13),"○",IF(TRUE,"×"))))))</f>
        <v>○</v>
      </c>
    </row>
    <row r="28" spans="2:11" x14ac:dyDescent="0.4">
      <c r="B28" s="8">
        <f t="shared" si="4"/>
        <v>45768</v>
      </c>
      <c r="C28" s="43" t="str">
        <f t="shared" si="0"/>
        <v>月</v>
      </c>
      <c r="D28" s="45" t="str">
        <f>IF(WEEKDAY(B28,2)&gt;5,"休日",IFERROR(IF(VLOOKUP(B28,祝日!B:B,1,FALSE),"休日",""),""))</f>
        <v/>
      </c>
      <c r="E28" s="169"/>
      <c r="F28" s="170" t="str">
        <f t="shared" si="1"/>
        <v/>
      </c>
      <c r="G28" s="172"/>
      <c r="H28" s="170" t="str">
        <f t="shared" si="2"/>
        <v/>
      </c>
      <c r="I28" t="str">
        <f t="shared" si="3"/>
        <v>○</v>
      </c>
      <c r="J28" t="str">
        <f>IF(AND(YEAR(B28)=YEAR($B$8)+1,MONTH(B28)=4),"×",IF(B28&lt;基本情報!$C$8,"×",IF(B28&lt;基本情報!$C$9,"-",IF(B28&gt;=基本情報!$E$9+1,"×",IF(AND(B28&gt;=基本情報!$C$9,B28&lt;=基本情報!$E$9),"○",IF(TRUE,"×"))))))</f>
        <v>○</v>
      </c>
      <c r="K28" t="str">
        <f>IF(AND(YEAR(B28)=YEAR($B$8)+1,MONTH(B28)=4),"×",IF(B28&lt;基本情報!$C$12,"×",IF(B28&lt;基本情報!$C$13,"-",IF(B28&gt;=基本情報!$E$13+1,"×",IF(AND(B28&gt;=基本情報!$C$13,B28&lt;=基本情報!$E$13),"○",IF(TRUE,"×"))))))</f>
        <v>○</v>
      </c>
    </row>
    <row r="29" spans="2:11" x14ac:dyDescent="0.4">
      <c r="B29" s="8">
        <f t="shared" si="4"/>
        <v>45769</v>
      </c>
      <c r="C29" s="43" t="str">
        <f t="shared" si="0"/>
        <v>火</v>
      </c>
      <c r="D29" s="45" t="str">
        <f>IF(WEEKDAY(B29,2)&gt;5,"休日",IFERROR(IF(VLOOKUP(B29,祝日!B:B,1,FALSE),"休日",""),""))</f>
        <v/>
      </c>
      <c r="E29" s="169"/>
      <c r="F29" s="170" t="str">
        <f t="shared" si="1"/>
        <v/>
      </c>
      <c r="G29" s="172"/>
      <c r="H29" s="170" t="str">
        <f t="shared" si="2"/>
        <v/>
      </c>
      <c r="I29" t="str">
        <f t="shared" si="3"/>
        <v>○</v>
      </c>
      <c r="J29" t="str">
        <f>IF(AND(YEAR(B29)=YEAR($B$8)+1,MONTH(B29)=4),"×",IF(B29&lt;基本情報!$C$8,"×",IF(B29&lt;基本情報!$C$9,"-",IF(B29&gt;=基本情報!$E$9+1,"×",IF(AND(B29&gt;=基本情報!$C$9,B29&lt;=基本情報!$E$9),"○",IF(TRUE,"×"))))))</f>
        <v>○</v>
      </c>
      <c r="K29" t="str">
        <f>IF(AND(YEAR(B29)=YEAR($B$8)+1,MONTH(B29)=4),"×",IF(B29&lt;基本情報!$C$12,"×",IF(B29&lt;基本情報!$C$13,"-",IF(B29&gt;=基本情報!$E$13+1,"×",IF(AND(B29&gt;=基本情報!$C$13,B29&lt;=基本情報!$E$13),"○",IF(TRUE,"×"))))))</f>
        <v>○</v>
      </c>
    </row>
    <row r="30" spans="2:11" x14ac:dyDescent="0.4">
      <c r="B30" s="8">
        <f t="shared" si="4"/>
        <v>45770</v>
      </c>
      <c r="C30" s="43" t="str">
        <f t="shared" si="0"/>
        <v>水</v>
      </c>
      <c r="D30" s="45" t="str">
        <f>IF(WEEKDAY(B30,2)&gt;5,"休日",IFERROR(IF(VLOOKUP(B30,祝日!B:B,1,FALSE),"休日",""),""))</f>
        <v/>
      </c>
      <c r="E30" s="169"/>
      <c r="F30" s="170" t="str">
        <f t="shared" si="1"/>
        <v/>
      </c>
      <c r="G30" s="172"/>
      <c r="H30" s="170" t="str">
        <f t="shared" si="2"/>
        <v/>
      </c>
      <c r="I30" t="str">
        <f t="shared" si="3"/>
        <v>○</v>
      </c>
      <c r="J30" t="str">
        <f>IF(AND(YEAR(B30)=YEAR($B$8)+1,MONTH(B30)=4),"×",IF(B30&lt;基本情報!$C$8,"×",IF(B30&lt;基本情報!$C$9,"-",IF(B30&gt;=基本情報!$E$9+1,"×",IF(AND(B30&gt;=基本情報!$C$9,B30&lt;=基本情報!$E$9),"○",IF(TRUE,"×"))))))</f>
        <v>○</v>
      </c>
      <c r="K30" t="str">
        <f>IF(AND(YEAR(B30)=YEAR($B$8)+1,MONTH(B30)=4),"×",IF(B30&lt;基本情報!$C$12,"×",IF(B30&lt;基本情報!$C$13,"-",IF(B30&gt;=基本情報!$E$13+1,"×",IF(AND(B30&gt;=基本情報!$C$13,B30&lt;=基本情報!$E$13),"○",IF(TRUE,"×"))))))</f>
        <v>○</v>
      </c>
    </row>
    <row r="31" spans="2:11" x14ac:dyDescent="0.4">
      <c r="B31" s="8">
        <f t="shared" si="4"/>
        <v>45771</v>
      </c>
      <c r="C31" s="43" t="str">
        <f t="shared" si="0"/>
        <v>木</v>
      </c>
      <c r="D31" s="45" t="str">
        <f>IF(WEEKDAY(B31,2)&gt;5,"休日",IFERROR(IF(VLOOKUP(B31,祝日!B:B,1,FALSE),"休日",""),""))</f>
        <v/>
      </c>
      <c r="E31" s="169"/>
      <c r="F31" s="170" t="str">
        <f t="shared" si="1"/>
        <v/>
      </c>
      <c r="G31" s="172"/>
      <c r="H31" s="170" t="str">
        <f t="shared" si="2"/>
        <v/>
      </c>
      <c r="I31" t="str">
        <f t="shared" si="3"/>
        <v>○</v>
      </c>
      <c r="J31" t="str">
        <f>IF(AND(YEAR(B31)=YEAR($B$8)+1,MONTH(B31)=4),"×",IF(B31&lt;基本情報!$C$8,"×",IF(B31&lt;基本情報!$C$9,"-",IF(B31&gt;=基本情報!$E$9+1,"×",IF(AND(B31&gt;=基本情報!$C$9,B31&lt;=基本情報!$E$9),"○",IF(TRUE,"×"))))))</f>
        <v>○</v>
      </c>
      <c r="K31" t="str">
        <f>IF(AND(YEAR(B31)=YEAR($B$8)+1,MONTH(B31)=4),"×",IF(B31&lt;基本情報!$C$12,"×",IF(B31&lt;基本情報!$C$13,"-",IF(B31&gt;=基本情報!$E$13+1,"×",IF(AND(B31&gt;=基本情報!$C$13,B31&lt;=基本情報!$E$13),"○",IF(TRUE,"×"))))))</f>
        <v>○</v>
      </c>
    </row>
    <row r="32" spans="2:11" x14ac:dyDescent="0.4">
      <c r="B32" s="8">
        <f t="shared" si="4"/>
        <v>45772</v>
      </c>
      <c r="C32" s="43" t="str">
        <f t="shared" si="0"/>
        <v>金</v>
      </c>
      <c r="D32" s="45" t="str">
        <f>IF(WEEKDAY(B32,2)&gt;5,"休日",IFERROR(IF(VLOOKUP(B32,祝日!B:B,1,FALSE),"休日",""),""))</f>
        <v/>
      </c>
      <c r="E32" s="169"/>
      <c r="F32" s="170" t="str">
        <f t="shared" si="1"/>
        <v/>
      </c>
      <c r="G32" s="172"/>
      <c r="H32" s="170" t="str">
        <f t="shared" si="2"/>
        <v/>
      </c>
      <c r="I32" t="str">
        <f t="shared" si="3"/>
        <v>○</v>
      </c>
      <c r="J32" t="str">
        <f>IF(AND(YEAR(B32)=YEAR($B$8)+1,MONTH(B32)=4),"×",IF(B32&lt;基本情報!$C$8,"×",IF(B32&lt;基本情報!$C$9,"-",IF(B32&gt;=基本情報!$E$9+1,"×",IF(AND(B32&gt;=基本情報!$C$9,B32&lt;=基本情報!$E$9),"○",IF(TRUE,"×"))))))</f>
        <v>○</v>
      </c>
      <c r="K32" t="str">
        <f>IF(AND(YEAR(B32)=YEAR($B$8)+1,MONTH(B32)=4),"×",IF(B32&lt;基本情報!$C$12,"×",IF(B32&lt;基本情報!$C$13,"-",IF(B32&gt;=基本情報!$E$13+1,"×",IF(AND(B32&gt;=基本情報!$C$13,B32&lt;=基本情報!$E$13),"○",IF(TRUE,"×"))))))</f>
        <v>○</v>
      </c>
    </row>
    <row r="33" spans="2:11" x14ac:dyDescent="0.4">
      <c r="B33" s="8">
        <f t="shared" si="4"/>
        <v>45773</v>
      </c>
      <c r="C33" s="43" t="str">
        <f t="shared" si="0"/>
        <v>土</v>
      </c>
      <c r="D33" s="45" t="str">
        <f>IF(WEEKDAY(B33,2)&gt;5,"休日",IFERROR(IF(VLOOKUP(B33,祝日!B:B,1,FALSE),"休日",""),""))</f>
        <v>休日</v>
      </c>
      <c r="E33" s="169"/>
      <c r="F33" s="170" t="str">
        <f t="shared" si="1"/>
        <v>休工</v>
      </c>
      <c r="G33" s="172"/>
      <c r="H33" s="170" t="str">
        <f t="shared" si="2"/>
        <v>休工</v>
      </c>
      <c r="I33" t="str">
        <f t="shared" si="3"/>
        <v>○</v>
      </c>
      <c r="J33" t="str">
        <f>IF(AND(YEAR(B33)=YEAR($B$8)+1,MONTH(B33)=4),"×",IF(B33&lt;基本情報!$C$8,"×",IF(B33&lt;基本情報!$C$9,"-",IF(B33&gt;=基本情報!$E$9+1,"×",IF(AND(B33&gt;=基本情報!$C$9,B33&lt;=基本情報!$E$9),"○",IF(TRUE,"×"))))))</f>
        <v>○</v>
      </c>
      <c r="K33" t="str">
        <f>IF(AND(YEAR(B33)=YEAR($B$8)+1,MONTH(B33)=4),"×",IF(B33&lt;基本情報!$C$12,"×",IF(B33&lt;基本情報!$C$13,"-",IF(B33&gt;=基本情報!$E$13+1,"×",IF(AND(B33&gt;=基本情報!$C$13,B33&lt;=基本情報!$E$13),"○",IF(TRUE,"×"))))))</f>
        <v>○</v>
      </c>
    </row>
    <row r="34" spans="2:11" x14ac:dyDescent="0.4">
      <c r="B34" s="8">
        <f t="shared" si="4"/>
        <v>45774</v>
      </c>
      <c r="C34" s="43" t="str">
        <f t="shared" si="0"/>
        <v>日</v>
      </c>
      <c r="D34" s="45" t="str">
        <f>IF(WEEKDAY(B34,2)&gt;5,"休日",IFERROR(IF(VLOOKUP(B34,祝日!B:B,1,FALSE),"休日",""),""))</f>
        <v>休日</v>
      </c>
      <c r="E34" s="169"/>
      <c r="F34" s="170" t="str">
        <f t="shared" si="1"/>
        <v>休工</v>
      </c>
      <c r="G34" s="172"/>
      <c r="H34" s="170" t="str">
        <f t="shared" si="2"/>
        <v>休工</v>
      </c>
      <c r="I34" t="str">
        <f t="shared" si="3"/>
        <v>○</v>
      </c>
      <c r="J34" t="str">
        <f>IF(AND(YEAR(B34)=YEAR($B$8)+1,MONTH(B34)=4),"×",IF(B34&lt;基本情報!$C$8,"×",IF(B34&lt;基本情報!$C$9,"-",IF(B34&gt;=基本情報!$E$9+1,"×",IF(AND(B34&gt;=基本情報!$C$9,B34&lt;=基本情報!$E$9),"○",IF(TRUE,"×"))))))</f>
        <v>○</v>
      </c>
      <c r="K34" t="str">
        <f>IF(AND(YEAR(B34)=YEAR($B$8)+1,MONTH(B34)=4),"×",IF(B34&lt;基本情報!$C$12,"×",IF(B34&lt;基本情報!$C$13,"-",IF(B34&gt;=基本情報!$E$13+1,"×",IF(AND(B34&gt;=基本情報!$C$13,B34&lt;=基本情報!$E$13),"○",IF(TRUE,"×"))))))</f>
        <v>○</v>
      </c>
    </row>
    <row r="35" spans="2:11" x14ac:dyDescent="0.4">
      <c r="B35" s="8">
        <f t="shared" si="4"/>
        <v>45775</v>
      </c>
      <c r="C35" s="43" t="str">
        <f t="shared" si="0"/>
        <v>月</v>
      </c>
      <c r="D35" s="45" t="str">
        <f>IF(WEEKDAY(B35,2)&gt;5,"休日",IFERROR(IF(VLOOKUP(B35,祝日!B:B,1,FALSE),"休日",""),""))</f>
        <v/>
      </c>
      <c r="E35" s="169"/>
      <c r="F35" s="170" t="str">
        <f t="shared" si="1"/>
        <v/>
      </c>
      <c r="G35" s="172"/>
      <c r="H35" s="170" t="str">
        <f t="shared" si="2"/>
        <v/>
      </c>
      <c r="I35" t="str">
        <f t="shared" si="3"/>
        <v>○</v>
      </c>
      <c r="J35" t="str">
        <f>IF(AND(YEAR(B35)=YEAR($B$8)+1,MONTH(B35)=4),"×",IF(B35&lt;基本情報!$C$8,"×",IF(B35&lt;基本情報!$C$9,"-",IF(B35&gt;=基本情報!$E$9+1,"×",IF(AND(B35&gt;=基本情報!$C$9,B35&lt;=基本情報!$E$9),"○",IF(TRUE,"×"))))))</f>
        <v>○</v>
      </c>
      <c r="K35" t="str">
        <f>IF(AND(YEAR(B35)=YEAR($B$8)+1,MONTH(B35)=4),"×",IF(B35&lt;基本情報!$C$12,"×",IF(B35&lt;基本情報!$C$13,"-",IF(B35&gt;=基本情報!$E$13+1,"×",IF(AND(B35&gt;=基本情報!$C$13,B35&lt;=基本情報!$E$13),"○",IF(TRUE,"×"))))))</f>
        <v>○</v>
      </c>
    </row>
    <row r="36" spans="2:11" x14ac:dyDescent="0.4">
      <c r="B36" s="8">
        <f t="shared" si="4"/>
        <v>45776</v>
      </c>
      <c r="C36" s="43" t="str">
        <f t="shared" si="0"/>
        <v>火</v>
      </c>
      <c r="D36" s="45" t="str">
        <f>IF(WEEKDAY(B36,2)&gt;5,"休日",IFERROR(IF(VLOOKUP(B36,祝日!B:B,1,FALSE),"休日",""),""))</f>
        <v>休日</v>
      </c>
      <c r="E36" s="169"/>
      <c r="F36" s="170" t="str">
        <f t="shared" si="1"/>
        <v>休工</v>
      </c>
      <c r="G36" s="172"/>
      <c r="H36" s="170" t="str">
        <f t="shared" si="2"/>
        <v>休工</v>
      </c>
      <c r="I36" t="str">
        <f t="shared" si="3"/>
        <v>○</v>
      </c>
      <c r="J36" t="str">
        <f>IF(AND(YEAR(B36)=YEAR($B$8)+1,MONTH(B36)=4),"×",IF(B36&lt;基本情報!$C$8,"×",IF(B36&lt;基本情報!$C$9,"-",IF(B36&gt;=基本情報!$E$9+1,"×",IF(AND(B36&gt;=基本情報!$C$9,B36&lt;=基本情報!$E$9),"○",IF(TRUE,"×"))))))</f>
        <v>○</v>
      </c>
      <c r="K36" t="str">
        <f>IF(AND(YEAR(B36)=YEAR($B$8)+1,MONTH(B36)=4),"×",IF(B36&lt;基本情報!$C$12,"×",IF(B36&lt;基本情報!$C$13,"-",IF(B36&gt;=基本情報!$E$13+1,"×",IF(AND(B36&gt;=基本情報!$C$13,B36&lt;=基本情報!$E$13),"○",IF(TRUE,"×"))))))</f>
        <v>○</v>
      </c>
    </row>
    <row r="37" spans="2:11" x14ac:dyDescent="0.4">
      <c r="B37" s="8">
        <f t="shared" si="4"/>
        <v>45777</v>
      </c>
      <c r="C37" s="43" t="str">
        <f t="shared" si="0"/>
        <v>水</v>
      </c>
      <c r="D37" s="45" t="str">
        <f>IF(WEEKDAY(B37,2)&gt;5,"休日",IFERROR(IF(VLOOKUP(B37,祝日!B:B,1,FALSE),"休日",""),""))</f>
        <v/>
      </c>
      <c r="E37" s="169"/>
      <c r="F37" s="170" t="str">
        <f t="shared" si="1"/>
        <v/>
      </c>
      <c r="G37" s="172"/>
      <c r="H37" s="170" t="str">
        <f t="shared" si="2"/>
        <v/>
      </c>
      <c r="I37" t="str">
        <f t="shared" si="3"/>
        <v>○</v>
      </c>
      <c r="J37" t="str">
        <f>IF(AND(YEAR(B37)=YEAR($B$8)+1,MONTH(B37)=4),"×",IF(B37&lt;基本情報!$C$8,"×",IF(B37&lt;基本情報!$C$9,"-",IF(B37&gt;=基本情報!$E$9+1,"×",IF(AND(B37&gt;=基本情報!$C$9,B37&lt;=基本情報!$E$9),"○",IF(TRUE,"×"))))))</f>
        <v>○</v>
      </c>
      <c r="K37" t="str">
        <f>IF(AND(YEAR(B37)=YEAR($B$8)+1,MONTH(B37)=4),"×",IF(B37&lt;基本情報!$C$12,"×",IF(B37&lt;基本情報!$C$13,"-",IF(B37&gt;=基本情報!$E$13+1,"×",IF(AND(B37&gt;=基本情報!$C$13,B37&lt;=基本情報!$E$13),"○",IF(TRUE,"×"))))))</f>
        <v>○</v>
      </c>
    </row>
    <row r="38" spans="2:11" x14ac:dyDescent="0.4">
      <c r="B38" s="8">
        <f t="shared" si="4"/>
        <v>45778</v>
      </c>
      <c r="C38" s="43" t="str">
        <f t="shared" si="0"/>
        <v>木</v>
      </c>
      <c r="D38" s="45" t="str">
        <f>IF(WEEKDAY(B38,2)&gt;5,"休日",IFERROR(IF(VLOOKUP(B38,祝日!B:B,1,FALSE),"休日",""),""))</f>
        <v/>
      </c>
      <c r="E38" s="169"/>
      <c r="F38" s="170" t="str">
        <f t="shared" si="1"/>
        <v/>
      </c>
      <c r="G38" s="172"/>
      <c r="H38" s="170" t="str">
        <f t="shared" si="2"/>
        <v/>
      </c>
      <c r="I38" t="str">
        <f t="shared" si="3"/>
        <v>○</v>
      </c>
      <c r="J38" t="str">
        <f>IF(AND(YEAR(B38)=YEAR($B$8)+1,MONTH(B38)=4),"×",IF(B38&lt;基本情報!$C$8,"×",IF(B38&lt;基本情報!$C$9,"-",IF(B38&gt;=基本情報!$E$9+1,"×",IF(AND(B38&gt;=基本情報!$C$9,B38&lt;=基本情報!$E$9),"○",IF(TRUE,"×"))))))</f>
        <v>○</v>
      </c>
      <c r="K38" t="str">
        <f>IF(AND(YEAR(B38)=YEAR($B$8)+1,MONTH(B38)=4),"×",IF(B38&lt;基本情報!$C$12,"×",IF(B38&lt;基本情報!$C$13,"-",IF(B38&gt;=基本情報!$E$13+1,"×",IF(AND(B38&gt;=基本情報!$C$13,B38&lt;=基本情報!$E$13),"○",IF(TRUE,"×"))))))</f>
        <v>○</v>
      </c>
    </row>
    <row r="39" spans="2:11" x14ac:dyDescent="0.4">
      <c r="B39" s="8">
        <f t="shared" si="4"/>
        <v>45779</v>
      </c>
      <c r="C39" s="43" t="str">
        <f t="shared" si="0"/>
        <v>金</v>
      </c>
      <c r="D39" s="45" t="str">
        <f>IF(WEEKDAY(B39,2)&gt;5,"休日",IFERROR(IF(VLOOKUP(B39,祝日!B:B,1,FALSE),"休日",""),""))</f>
        <v/>
      </c>
      <c r="E39" s="169"/>
      <c r="F39" s="170" t="str">
        <f t="shared" si="1"/>
        <v/>
      </c>
      <c r="G39" s="172"/>
      <c r="H39" s="170" t="str">
        <f t="shared" si="2"/>
        <v/>
      </c>
      <c r="I39" t="str">
        <f t="shared" si="3"/>
        <v>○</v>
      </c>
      <c r="J39" t="str">
        <f>IF(AND(YEAR(B39)=YEAR($B$8)+1,MONTH(B39)=4),"×",IF(B39&lt;基本情報!$C$8,"×",IF(B39&lt;基本情報!$C$9,"-",IF(B39&gt;=基本情報!$E$9+1,"×",IF(AND(B39&gt;=基本情報!$C$9,B39&lt;=基本情報!$E$9),"○",IF(TRUE,"×"))))))</f>
        <v>○</v>
      </c>
      <c r="K39" t="str">
        <f>IF(AND(YEAR(B39)=YEAR($B$8)+1,MONTH(B39)=4),"×",IF(B39&lt;基本情報!$C$12,"×",IF(B39&lt;基本情報!$C$13,"-",IF(B39&gt;=基本情報!$E$13+1,"×",IF(AND(B39&gt;=基本情報!$C$13,B39&lt;=基本情報!$E$13),"○",IF(TRUE,"×"))))))</f>
        <v>○</v>
      </c>
    </row>
    <row r="40" spans="2:11" x14ac:dyDescent="0.4">
      <c r="B40" s="8">
        <f t="shared" si="4"/>
        <v>45780</v>
      </c>
      <c r="C40" s="43" t="str">
        <f t="shared" si="0"/>
        <v>土</v>
      </c>
      <c r="D40" s="45" t="str">
        <f>IF(WEEKDAY(B40,2)&gt;5,"休日",IFERROR(IF(VLOOKUP(B40,祝日!B:B,1,FALSE),"休日",""),""))</f>
        <v>休日</v>
      </c>
      <c r="E40" s="169"/>
      <c r="F40" s="170" t="str">
        <f t="shared" si="1"/>
        <v>休工</v>
      </c>
      <c r="G40" s="172"/>
      <c r="H40" s="170" t="str">
        <f t="shared" si="2"/>
        <v>休工</v>
      </c>
      <c r="I40" t="str">
        <f t="shared" si="3"/>
        <v>○</v>
      </c>
      <c r="J40" t="str">
        <f>IF(AND(YEAR(B40)=YEAR($B$8)+1,MONTH(B40)=4),"×",IF(B40&lt;基本情報!$C$8,"×",IF(B40&lt;基本情報!$C$9,"-",IF(B40&gt;=基本情報!$E$9+1,"×",IF(AND(B40&gt;=基本情報!$C$9,B40&lt;=基本情報!$E$9),"○",IF(TRUE,"×"))))))</f>
        <v>○</v>
      </c>
      <c r="K40" t="str">
        <f>IF(AND(YEAR(B40)=YEAR($B$8)+1,MONTH(B40)=4),"×",IF(B40&lt;基本情報!$C$12,"×",IF(B40&lt;基本情報!$C$13,"-",IF(B40&gt;=基本情報!$E$13+1,"×",IF(AND(B40&gt;=基本情報!$C$13,B40&lt;=基本情報!$E$13),"○",IF(TRUE,"×"))))))</f>
        <v>○</v>
      </c>
    </row>
    <row r="41" spans="2:11" x14ac:dyDescent="0.4">
      <c r="B41" s="8">
        <f t="shared" si="4"/>
        <v>45781</v>
      </c>
      <c r="C41" s="43" t="str">
        <f t="shared" si="0"/>
        <v>日</v>
      </c>
      <c r="D41" s="45" t="str">
        <f>IF(WEEKDAY(B41,2)&gt;5,"休日",IFERROR(IF(VLOOKUP(B41,祝日!B:B,1,FALSE),"休日",""),""))</f>
        <v>休日</v>
      </c>
      <c r="E41" s="169"/>
      <c r="F41" s="170" t="str">
        <f t="shared" si="1"/>
        <v>休工</v>
      </c>
      <c r="G41" s="172"/>
      <c r="H41" s="170" t="str">
        <f t="shared" si="2"/>
        <v>休工</v>
      </c>
      <c r="I41" t="str">
        <f t="shared" si="3"/>
        <v>○</v>
      </c>
      <c r="J41" t="str">
        <f>IF(AND(YEAR(B41)=YEAR($B$8)+1,MONTH(B41)=4),"×",IF(B41&lt;基本情報!$C$8,"×",IF(B41&lt;基本情報!$C$9,"-",IF(B41&gt;=基本情報!$E$9+1,"×",IF(AND(B41&gt;=基本情報!$C$9,B41&lt;=基本情報!$E$9),"○",IF(TRUE,"×"))))))</f>
        <v>○</v>
      </c>
      <c r="K41" t="str">
        <f>IF(AND(YEAR(B41)=YEAR($B$8)+1,MONTH(B41)=4),"×",IF(B41&lt;基本情報!$C$12,"×",IF(B41&lt;基本情報!$C$13,"-",IF(B41&gt;=基本情報!$E$13+1,"×",IF(AND(B41&gt;=基本情報!$C$13,B41&lt;=基本情報!$E$13),"○",IF(TRUE,"×"))))))</f>
        <v>○</v>
      </c>
    </row>
    <row r="42" spans="2:11" x14ac:dyDescent="0.4">
      <c r="B42" s="8">
        <f t="shared" si="4"/>
        <v>45782</v>
      </c>
      <c r="C42" s="43" t="str">
        <f t="shared" si="0"/>
        <v>月</v>
      </c>
      <c r="D42" s="45" t="str">
        <f>IF(WEEKDAY(B42,2)&gt;5,"休日",IFERROR(IF(VLOOKUP(B42,祝日!B:B,1,FALSE),"休日",""),""))</f>
        <v>休日</v>
      </c>
      <c r="E42" s="169"/>
      <c r="F42" s="170" t="str">
        <f t="shared" si="1"/>
        <v>休工</v>
      </c>
      <c r="G42" s="172"/>
      <c r="H42" s="170" t="str">
        <f t="shared" si="2"/>
        <v>休工</v>
      </c>
      <c r="I42" t="str">
        <f t="shared" si="3"/>
        <v>○</v>
      </c>
      <c r="J42" t="str">
        <f>IF(AND(YEAR(B42)=YEAR($B$8)+1,MONTH(B42)=4),"×",IF(B42&lt;基本情報!$C$8,"×",IF(B42&lt;基本情報!$C$9,"-",IF(B42&gt;=基本情報!$E$9+1,"×",IF(AND(B42&gt;=基本情報!$C$9,B42&lt;=基本情報!$E$9),"○",IF(TRUE,"×"))))))</f>
        <v>○</v>
      </c>
      <c r="K42" t="str">
        <f>IF(AND(YEAR(B42)=YEAR($B$8)+1,MONTH(B42)=4),"×",IF(B42&lt;基本情報!$C$12,"×",IF(B42&lt;基本情報!$C$13,"-",IF(B42&gt;=基本情報!$E$13+1,"×",IF(AND(B42&gt;=基本情報!$C$13,B42&lt;=基本情報!$E$13),"○",IF(TRUE,"×"))))))</f>
        <v>○</v>
      </c>
    </row>
    <row r="43" spans="2:11" x14ac:dyDescent="0.4">
      <c r="B43" s="8">
        <f t="shared" si="4"/>
        <v>45783</v>
      </c>
      <c r="C43" s="43" t="str">
        <f t="shared" si="0"/>
        <v>火</v>
      </c>
      <c r="D43" s="45" t="str">
        <f>IF(WEEKDAY(B43,2)&gt;5,"休日",IFERROR(IF(VLOOKUP(B43,祝日!B:B,1,FALSE),"休日",""),""))</f>
        <v>休日</v>
      </c>
      <c r="E43" s="169"/>
      <c r="F43" s="170" t="str">
        <f t="shared" si="1"/>
        <v>休工</v>
      </c>
      <c r="G43" s="172"/>
      <c r="H43" s="170" t="str">
        <f t="shared" si="2"/>
        <v>休工</v>
      </c>
      <c r="I43" t="str">
        <f t="shared" si="3"/>
        <v>○</v>
      </c>
      <c r="J43" t="str">
        <f>IF(AND(YEAR(B43)=YEAR($B$8)+1,MONTH(B43)=4),"×",IF(B43&lt;基本情報!$C$8,"×",IF(B43&lt;基本情報!$C$9,"-",IF(B43&gt;=基本情報!$E$9+1,"×",IF(AND(B43&gt;=基本情報!$C$9,B43&lt;=基本情報!$E$9),"○",IF(TRUE,"×"))))))</f>
        <v>○</v>
      </c>
      <c r="K43" t="str">
        <f>IF(AND(YEAR(B43)=YEAR($B$8)+1,MONTH(B43)=4),"×",IF(B43&lt;基本情報!$C$12,"×",IF(B43&lt;基本情報!$C$13,"-",IF(B43&gt;=基本情報!$E$13+1,"×",IF(AND(B43&gt;=基本情報!$C$13,B43&lt;=基本情報!$E$13),"○",IF(TRUE,"×"))))))</f>
        <v>○</v>
      </c>
    </row>
    <row r="44" spans="2:11" x14ac:dyDescent="0.4">
      <c r="B44" s="8">
        <f t="shared" si="4"/>
        <v>45784</v>
      </c>
      <c r="C44" s="43" t="str">
        <f t="shared" si="0"/>
        <v>水</v>
      </c>
      <c r="D44" s="45" t="str">
        <f>IF(WEEKDAY(B44,2)&gt;5,"休日",IFERROR(IF(VLOOKUP(B44,祝日!B:B,1,FALSE),"休日",""),""))</f>
        <v/>
      </c>
      <c r="E44" s="169"/>
      <c r="F44" s="170" t="str">
        <f t="shared" si="1"/>
        <v/>
      </c>
      <c r="G44" s="172"/>
      <c r="H44" s="170" t="str">
        <f t="shared" si="2"/>
        <v/>
      </c>
      <c r="I44" t="str">
        <f t="shared" si="3"/>
        <v>○</v>
      </c>
      <c r="J44" t="str">
        <f>IF(AND(YEAR(B44)=YEAR($B$8)+1,MONTH(B44)=4),"×",IF(B44&lt;基本情報!$C$8,"×",IF(B44&lt;基本情報!$C$9,"-",IF(B44&gt;=基本情報!$E$9+1,"×",IF(AND(B44&gt;=基本情報!$C$9,B44&lt;=基本情報!$E$9),"○",IF(TRUE,"×"))))))</f>
        <v>○</v>
      </c>
      <c r="K44" t="str">
        <f>IF(AND(YEAR(B44)=YEAR($B$8)+1,MONTH(B44)=4),"×",IF(B44&lt;基本情報!$C$12,"×",IF(B44&lt;基本情報!$C$13,"-",IF(B44&gt;=基本情報!$E$13+1,"×",IF(AND(B44&gt;=基本情報!$C$13,B44&lt;=基本情報!$E$13),"○",IF(TRUE,"×"))))))</f>
        <v>○</v>
      </c>
    </row>
    <row r="45" spans="2:11" x14ac:dyDescent="0.4">
      <c r="B45" s="8">
        <f t="shared" si="4"/>
        <v>45785</v>
      </c>
      <c r="C45" s="43" t="str">
        <f t="shared" si="0"/>
        <v>木</v>
      </c>
      <c r="D45" s="45" t="str">
        <f>IF(WEEKDAY(B45,2)&gt;5,"休日",IFERROR(IF(VLOOKUP(B45,祝日!B:B,1,FALSE),"休日",""),""))</f>
        <v/>
      </c>
      <c r="E45" s="169"/>
      <c r="F45" s="170" t="s">
        <v>105</v>
      </c>
      <c r="G45" s="172"/>
      <c r="H45" s="170" t="s">
        <v>105</v>
      </c>
      <c r="I45" t="str">
        <f t="shared" si="3"/>
        <v>○</v>
      </c>
      <c r="J45" t="str">
        <f>IF(AND(YEAR(B45)=YEAR($B$8)+1,MONTH(B45)=4),"×",IF(B45&lt;基本情報!$C$8,"×",IF(B45&lt;基本情報!$C$9,"-",IF(B45&gt;=基本情報!$E$9+1,"×",IF(AND(B45&gt;=基本情報!$C$9,B45&lt;=基本情報!$E$9),"○",IF(TRUE,"×"))))))</f>
        <v>○</v>
      </c>
      <c r="K45" t="str">
        <f>IF(AND(YEAR(B45)=YEAR($B$8)+1,MONTH(B45)=4),"×",IF(B45&lt;基本情報!$C$12,"×",IF(B45&lt;基本情報!$C$13,"-",IF(B45&gt;=基本情報!$E$13+1,"×",IF(AND(B45&gt;=基本情報!$C$13,B45&lt;=基本情報!$E$13),"○",IF(TRUE,"×"))))))</f>
        <v>○</v>
      </c>
    </row>
    <row r="46" spans="2:11" x14ac:dyDescent="0.4">
      <c r="B46" s="8">
        <f t="shared" si="4"/>
        <v>45786</v>
      </c>
      <c r="C46" s="43" t="str">
        <f t="shared" si="0"/>
        <v>金</v>
      </c>
      <c r="D46" s="45" t="str">
        <f>IF(WEEKDAY(B46,2)&gt;5,"休日",IFERROR(IF(VLOOKUP(B46,祝日!B:B,1,FALSE),"休日",""),""))</f>
        <v/>
      </c>
      <c r="E46" s="169"/>
      <c r="F46" s="170" t="str">
        <f t="shared" si="1"/>
        <v/>
      </c>
      <c r="G46" s="172"/>
      <c r="H46" s="170" t="str">
        <f t="shared" si="2"/>
        <v/>
      </c>
      <c r="I46" t="str">
        <f t="shared" si="3"/>
        <v>○</v>
      </c>
      <c r="J46" t="str">
        <f>IF(AND(YEAR(B46)=YEAR($B$8)+1,MONTH(B46)=4),"×",IF(B46&lt;基本情報!$C$8,"×",IF(B46&lt;基本情報!$C$9,"-",IF(B46&gt;=基本情報!$E$9+1,"×",IF(AND(B46&gt;=基本情報!$C$9,B46&lt;=基本情報!$E$9),"○",IF(TRUE,"×"))))))</f>
        <v>○</v>
      </c>
      <c r="K46" t="str">
        <f>IF(AND(YEAR(B46)=YEAR($B$8)+1,MONTH(B46)=4),"×",IF(B46&lt;基本情報!$C$12,"×",IF(B46&lt;基本情報!$C$13,"-",IF(B46&gt;=基本情報!$E$13+1,"×",IF(AND(B46&gt;=基本情報!$C$13,B46&lt;=基本情報!$E$13),"○",IF(TRUE,"×"))))))</f>
        <v>○</v>
      </c>
    </row>
    <row r="47" spans="2:11" x14ac:dyDescent="0.4">
      <c r="B47" s="8">
        <f t="shared" si="4"/>
        <v>45787</v>
      </c>
      <c r="C47" s="43" t="str">
        <f t="shared" si="0"/>
        <v>土</v>
      </c>
      <c r="D47" s="45" t="str">
        <f>IF(WEEKDAY(B47,2)&gt;5,"休日",IFERROR(IF(VLOOKUP(B47,祝日!B:B,1,FALSE),"休日",""),""))</f>
        <v>休日</v>
      </c>
      <c r="E47" s="169"/>
      <c r="F47" s="170" t="str">
        <f t="shared" si="1"/>
        <v>休工</v>
      </c>
      <c r="G47" s="172"/>
      <c r="H47" s="170" t="str">
        <f t="shared" si="2"/>
        <v>休工</v>
      </c>
      <c r="I47" t="str">
        <f t="shared" si="3"/>
        <v>○</v>
      </c>
      <c r="J47" t="str">
        <f>IF(AND(YEAR(B47)=YEAR($B$8)+1,MONTH(B47)=4),"×",IF(B47&lt;基本情報!$C$8,"×",IF(B47&lt;基本情報!$C$9,"-",IF(B47&gt;=基本情報!$E$9+1,"×",IF(AND(B47&gt;=基本情報!$C$9,B47&lt;=基本情報!$E$9),"○",IF(TRUE,"×"))))))</f>
        <v>○</v>
      </c>
      <c r="K47" t="str">
        <f>IF(AND(YEAR(B47)=YEAR($B$8)+1,MONTH(B47)=4),"×",IF(B47&lt;基本情報!$C$12,"×",IF(B47&lt;基本情報!$C$13,"-",IF(B47&gt;=基本情報!$E$13+1,"×",IF(AND(B47&gt;=基本情報!$C$13,B47&lt;=基本情報!$E$13),"○",IF(TRUE,"×"))))))</f>
        <v>○</v>
      </c>
    </row>
    <row r="48" spans="2:11" x14ac:dyDescent="0.4">
      <c r="B48" s="8">
        <f t="shared" si="4"/>
        <v>45788</v>
      </c>
      <c r="C48" s="43" t="str">
        <f t="shared" si="0"/>
        <v>日</v>
      </c>
      <c r="D48" s="45" t="str">
        <f>IF(WEEKDAY(B48,2)&gt;5,"休日",IFERROR(IF(VLOOKUP(B48,祝日!B:B,1,FALSE),"休日",""),""))</f>
        <v>休日</v>
      </c>
      <c r="E48" s="169"/>
      <c r="F48" s="170" t="str">
        <f t="shared" si="1"/>
        <v>休工</v>
      </c>
      <c r="G48" s="172"/>
      <c r="H48" s="170" t="str">
        <f t="shared" si="2"/>
        <v>休工</v>
      </c>
      <c r="I48" t="str">
        <f t="shared" si="3"/>
        <v>○</v>
      </c>
      <c r="J48" t="str">
        <f>IF(AND(YEAR(B48)=YEAR($B$8)+1,MONTH(B48)=4),"×",IF(B48&lt;基本情報!$C$8,"×",IF(B48&lt;基本情報!$C$9,"-",IF(B48&gt;=基本情報!$E$9+1,"×",IF(AND(B48&gt;=基本情報!$C$9,B48&lt;=基本情報!$E$9),"○",IF(TRUE,"×"))))))</f>
        <v>○</v>
      </c>
      <c r="K48" t="str">
        <f>IF(AND(YEAR(B48)=YEAR($B$8)+1,MONTH(B48)=4),"×",IF(B48&lt;基本情報!$C$12,"×",IF(B48&lt;基本情報!$C$13,"-",IF(B48&gt;=基本情報!$E$13+1,"×",IF(AND(B48&gt;=基本情報!$C$13,B48&lt;=基本情報!$E$13),"○",IF(TRUE,"×"))))))</f>
        <v>○</v>
      </c>
    </row>
    <row r="49" spans="2:11" x14ac:dyDescent="0.4">
      <c r="B49" s="8">
        <f t="shared" si="4"/>
        <v>45789</v>
      </c>
      <c r="C49" s="43" t="str">
        <f t="shared" si="0"/>
        <v>月</v>
      </c>
      <c r="D49" s="45" t="str">
        <f>IF(WEEKDAY(B49,2)&gt;5,"休日",IFERROR(IF(VLOOKUP(B49,祝日!B:B,1,FALSE),"休日",""),""))</f>
        <v/>
      </c>
      <c r="E49" s="169"/>
      <c r="F49" s="170" t="str">
        <f t="shared" si="1"/>
        <v/>
      </c>
      <c r="G49" s="172"/>
      <c r="H49" s="170" t="str">
        <f t="shared" si="2"/>
        <v/>
      </c>
      <c r="I49" t="str">
        <f t="shared" si="3"/>
        <v>○</v>
      </c>
      <c r="J49" t="str">
        <f>IF(AND(YEAR(B49)=YEAR($B$8)+1,MONTH(B49)=4),"×",IF(B49&lt;基本情報!$C$8,"×",IF(B49&lt;基本情報!$C$9,"-",IF(B49&gt;=基本情報!$E$9+1,"×",IF(AND(B49&gt;=基本情報!$C$9,B49&lt;=基本情報!$E$9),"○",IF(TRUE,"×"))))))</f>
        <v>○</v>
      </c>
      <c r="K49" t="str">
        <f>IF(AND(YEAR(B49)=YEAR($B$8)+1,MONTH(B49)=4),"×",IF(B49&lt;基本情報!$C$12,"×",IF(B49&lt;基本情報!$C$13,"-",IF(B49&gt;=基本情報!$E$13+1,"×",IF(AND(B49&gt;=基本情報!$C$13,B49&lt;=基本情報!$E$13),"○",IF(TRUE,"×"))))))</f>
        <v>○</v>
      </c>
    </row>
    <row r="50" spans="2:11" x14ac:dyDescent="0.4">
      <c r="B50" s="8">
        <f t="shared" si="4"/>
        <v>45790</v>
      </c>
      <c r="C50" s="43" t="str">
        <f t="shared" si="0"/>
        <v>火</v>
      </c>
      <c r="D50" s="45" t="str">
        <f>IF(WEEKDAY(B50,2)&gt;5,"休日",IFERROR(IF(VLOOKUP(B50,祝日!B:B,1,FALSE),"休日",""),""))</f>
        <v/>
      </c>
      <c r="E50" s="169"/>
      <c r="F50" s="170" t="str">
        <f t="shared" si="1"/>
        <v/>
      </c>
      <c r="G50" s="172"/>
      <c r="H50" s="170" t="str">
        <f t="shared" si="2"/>
        <v/>
      </c>
      <c r="I50" t="str">
        <f t="shared" si="3"/>
        <v>○</v>
      </c>
      <c r="J50" t="str">
        <f>IF(AND(YEAR(B50)=YEAR($B$8)+1,MONTH(B50)=4),"×",IF(B50&lt;基本情報!$C$8,"×",IF(B50&lt;基本情報!$C$9,"-",IF(B50&gt;=基本情報!$E$9+1,"×",IF(AND(B50&gt;=基本情報!$C$9,B50&lt;=基本情報!$E$9),"○",IF(TRUE,"×"))))))</f>
        <v>○</v>
      </c>
      <c r="K50" t="str">
        <f>IF(AND(YEAR(B50)=YEAR($B$8)+1,MONTH(B50)=4),"×",IF(B50&lt;基本情報!$C$12,"×",IF(B50&lt;基本情報!$C$13,"-",IF(B50&gt;=基本情報!$E$13+1,"×",IF(AND(B50&gt;=基本情報!$C$13,B50&lt;=基本情報!$E$13),"○",IF(TRUE,"×"))))))</f>
        <v>○</v>
      </c>
    </row>
    <row r="51" spans="2:11" x14ac:dyDescent="0.4">
      <c r="B51" s="8">
        <f t="shared" si="4"/>
        <v>45791</v>
      </c>
      <c r="C51" s="43" t="str">
        <f t="shared" si="0"/>
        <v>水</v>
      </c>
      <c r="D51" s="45" t="str">
        <f>IF(WEEKDAY(B51,2)&gt;5,"休日",IFERROR(IF(VLOOKUP(B51,祝日!B:B,1,FALSE),"休日",""),""))</f>
        <v/>
      </c>
      <c r="E51" s="169"/>
      <c r="F51" s="170" t="str">
        <f t="shared" si="1"/>
        <v/>
      </c>
      <c r="G51" s="172"/>
      <c r="H51" s="170" t="str">
        <f t="shared" si="2"/>
        <v/>
      </c>
      <c r="I51" t="str">
        <f t="shared" si="3"/>
        <v>○</v>
      </c>
      <c r="J51" t="str">
        <f>IF(AND(YEAR(B51)=YEAR($B$8)+1,MONTH(B51)=4),"×",IF(B51&lt;基本情報!$C$8,"×",IF(B51&lt;基本情報!$C$9,"-",IF(B51&gt;=基本情報!$E$9+1,"×",IF(AND(B51&gt;=基本情報!$C$9,B51&lt;=基本情報!$E$9),"○",IF(TRUE,"×"))))))</f>
        <v>○</v>
      </c>
      <c r="K51" t="str">
        <f>IF(AND(YEAR(B51)=YEAR($B$8)+1,MONTH(B51)=4),"×",IF(B51&lt;基本情報!$C$12,"×",IF(B51&lt;基本情報!$C$13,"-",IF(B51&gt;=基本情報!$E$13+1,"×",IF(AND(B51&gt;=基本情報!$C$13,B51&lt;=基本情報!$E$13),"○",IF(TRUE,"×"))))))</f>
        <v>○</v>
      </c>
    </row>
    <row r="52" spans="2:11" x14ac:dyDescent="0.4">
      <c r="B52" s="8">
        <f t="shared" si="4"/>
        <v>45792</v>
      </c>
      <c r="C52" s="43" t="str">
        <f t="shared" si="0"/>
        <v>木</v>
      </c>
      <c r="D52" s="45" t="str">
        <f>IF(WEEKDAY(B52,2)&gt;5,"休日",IFERROR(IF(VLOOKUP(B52,祝日!B:B,1,FALSE),"休日",""),""))</f>
        <v/>
      </c>
      <c r="E52" s="169"/>
      <c r="F52" s="170" t="str">
        <f t="shared" si="1"/>
        <v/>
      </c>
      <c r="G52" s="172"/>
      <c r="H52" s="170" t="str">
        <f t="shared" si="2"/>
        <v/>
      </c>
      <c r="I52" t="str">
        <f t="shared" si="3"/>
        <v>○</v>
      </c>
      <c r="J52" t="str">
        <f>IF(AND(YEAR(B52)=YEAR($B$8)+1,MONTH(B52)=4),"×",IF(B52&lt;基本情報!$C$8,"×",IF(B52&lt;基本情報!$C$9,"-",IF(B52&gt;=基本情報!$E$9+1,"×",IF(AND(B52&gt;=基本情報!$C$9,B52&lt;=基本情報!$E$9),"○",IF(TRUE,"×"))))))</f>
        <v>○</v>
      </c>
      <c r="K52" t="str">
        <f>IF(AND(YEAR(B52)=YEAR($B$8)+1,MONTH(B52)=4),"×",IF(B52&lt;基本情報!$C$12,"×",IF(B52&lt;基本情報!$C$13,"-",IF(B52&gt;=基本情報!$E$13+1,"×",IF(AND(B52&gt;=基本情報!$C$13,B52&lt;=基本情報!$E$13),"○",IF(TRUE,"×"))))))</f>
        <v>○</v>
      </c>
    </row>
    <row r="53" spans="2:11" x14ac:dyDescent="0.4">
      <c r="B53" s="8">
        <f t="shared" si="4"/>
        <v>45793</v>
      </c>
      <c r="C53" s="43" t="str">
        <f t="shared" si="0"/>
        <v>金</v>
      </c>
      <c r="D53" s="45" t="str">
        <f>IF(WEEKDAY(B53,2)&gt;5,"休日",IFERROR(IF(VLOOKUP(B53,祝日!B:B,1,FALSE),"休日",""),""))</f>
        <v/>
      </c>
      <c r="E53" s="169"/>
      <c r="F53" s="170" t="str">
        <f t="shared" si="1"/>
        <v/>
      </c>
      <c r="G53" s="172"/>
      <c r="H53" s="170" t="str">
        <f t="shared" si="2"/>
        <v/>
      </c>
      <c r="I53" t="str">
        <f t="shared" si="3"/>
        <v>○</v>
      </c>
      <c r="J53" t="str">
        <f>IF(AND(YEAR(B53)=YEAR($B$8)+1,MONTH(B53)=4),"×",IF(B53&lt;基本情報!$C$8,"×",IF(B53&lt;基本情報!$C$9,"-",IF(B53&gt;=基本情報!$E$9+1,"×",IF(AND(B53&gt;=基本情報!$C$9,B53&lt;=基本情報!$E$9),"○",IF(TRUE,"×"))))))</f>
        <v>○</v>
      </c>
      <c r="K53" t="str">
        <f>IF(AND(YEAR(B53)=YEAR($B$8)+1,MONTH(B53)=4),"×",IF(B53&lt;基本情報!$C$12,"×",IF(B53&lt;基本情報!$C$13,"-",IF(B53&gt;=基本情報!$E$13+1,"×",IF(AND(B53&gt;=基本情報!$C$13,B53&lt;=基本情報!$E$13),"○",IF(TRUE,"×"))))))</f>
        <v>○</v>
      </c>
    </row>
    <row r="54" spans="2:11" x14ac:dyDescent="0.4">
      <c r="B54" s="8">
        <f t="shared" si="4"/>
        <v>45794</v>
      </c>
      <c r="C54" s="43" t="str">
        <f t="shared" si="0"/>
        <v>土</v>
      </c>
      <c r="D54" s="45" t="str">
        <f>IF(WEEKDAY(B54,2)&gt;5,"休日",IFERROR(IF(VLOOKUP(B54,祝日!B:B,1,FALSE),"休日",""),""))</f>
        <v>休日</v>
      </c>
      <c r="E54" s="169"/>
      <c r="F54" s="170" t="str">
        <f t="shared" si="1"/>
        <v>休工</v>
      </c>
      <c r="G54" s="172"/>
      <c r="H54" s="170" t="str">
        <f t="shared" si="2"/>
        <v>休工</v>
      </c>
      <c r="I54" t="str">
        <f t="shared" si="3"/>
        <v>○</v>
      </c>
      <c r="J54" t="str">
        <f>IF(AND(YEAR(B54)=YEAR($B$8)+1,MONTH(B54)=4),"×",IF(B54&lt;基本情報!$C$8,"×",IF(B54&lt;基本情報!$C$9,"-",IF(B54&gt;=基本情報!$E$9+1,"×",IF(AND(B54&gt;=基本情報!$C$9,B54&lt;=基本情報!$E$9),"○",IF(TRUE,"×"))))))</f>
        <v>○</v>
      </c>
      <c r="K54" t="str">
        <f>IF(AND(YEAR(B54)=YEAR($B$8)+1,MONTH(B54)=4),"×",IF(B54&lt;基本情報!$C$12,"×",IF(B54&lt;基本情報!$C$13,"-",IF(B54&gt;=基本情報!$E$13+1,"×",IF(AND(B54&gt;=基本情報!$C$13,B54&lt;=基本情報!$E$13),"○",IF(TRUE,"×"))))))</f>
        <v>○</v>
      </c>
    </row>
    <row r="55" spans="2:11" x14ac:dyDescent="0.4">
      <c r="B55" s="8">
        <f t="shared" si="4"/>
        <v>45795</v>
      </c>
      <c r="C55" s="43" t="str">
        <f t="shared" si="0"/>
        <v>日</v>
      </c>
      <c r="D55" s="45" t="str">
        <f>IF(WEEKDAY(B55,2)&gt;5,"休日",IFERROR(IF(VLOOKUP(B55,祝日!B:B,1,FALSE),"休日",""),""))</f>
        <v>休日</v>
      </c>
      <c r="E55" s="169"/>
      <c r="F55" s="170" t="str">
        <f t="shared" si="1"/>
        <v>休工</v>
      </c>
      <c r="G55" s="172"/>
      <c r="H55" s="170" t="str">
        <f t="shared" si="2"/>
        <v>休工</v>
      </c>
      <c r="I55" t="str">
        <f t="shared" si="3"/>
        <v>○</v>
      </c>
      <c r="J55" t="str">
        <f>IF(AND(YEAR(B55)=YEAR($B$8)+1,MONTH(B55)=4),"×",IF(B55&lt;基本情報!$C$8,"×",IF(B55&lt;基本情報!$C$9,"-",IF(B55&gt;=基本情報!$E$9+1,"×",IF(AND(B55&gt;=基本情報!$C$9,B55&lt;=基本情報!$E$9),"○",IF(TRUE,"×"))))))</f>
        <v>○</v>
      </c>
      <c r="K55" t="str">
        <f>IF(AND(YEAR(B55)=YEAR($B$8)+1,MONTH(B55)=4),"×",IF(B55&lt;基本情報!$C$12,"×",IF(B55&lt;基本情報!$C$13,"-",IF(B55&gt;=基本情報!$E$13+1,"×",IF(AND(B55&gt;=基本情報!$C$13,B55&lt;=基本情報!$E$13),"○",IF(TRUE,"×"))))))</f>
        <v>○</v>
      </c>
    </row>
    <row r="56" spans="2:11" x14ac:dyDescent="0.4">
      <c r="B56" s="8">
        <f t="shared" si="4"/>
        <v>45796</v>
      </c>
      <c r="C56" s="43" t="str">
        <f t="shared" si="0"/>
        <v>月</v>
      </c>
      <c r="D56" s="45" t="str">
        <f>IF(WEEKDAY(B56,2)&gt;5,"休日",IFERROR(IF(VLOOKUP(B56,祝日!B:B,1,FALSE),"休日",""),""))</f>
        <v/>
      </c>
      <c r="E56" s="169"/>
      <c r="F56" s="170" t="str">
        <f t="shared" si="1"/>
        <v/>
      </c>
      <c r="G56" s="172"/>
      <c r="H56" s="170" t="str">
        <f t="shared" si="2"/>
        <v/>
      </c>
      <c r="I56" t="str">
        <f t="shared" si="3"/>
        <v>○</v>
      </c>
      <c r="J56" t="str">
        <f>IF(AND(YEAR(B56)=YEAR($B$8)+1,MONTH(B56)=4),"×",IF(B56&lt;基本情報!$C$8,"×",IF(B56&lt;基本情報!$C$9,"-",IF(B56&gt;=基本情報!$E$9+1,"×",IF(AND(B56&gt;=基本情報!$C$9,B56&lt;=基本情報!$E$9),"○",IF(TRUE,"×"))))))</f>
        <v>○</v>
      </c>
      <c r="K56" t="str">
        <f>IF(AND(YEAR(B56)=YEAR($B$8)+1,MONTH(B56)=4),"×",IF(B56&lt;基本情報!$C$12,"×",IF(B56&lt;基本情報!$C$13,"-",IF(B56&gt;=基本情報!$E$13+1,"×",IF(AND(B56&gt;=基本情報!$C$13,B56&lt;=基本情報!$E$13),"○",IF(TRUE,"×"))))))</f>
        <v>○</v>
      </c>
    </row>
    <row r="57" spans="2:11" x14ac:dyDescent="0.4">
      <c r="B57" s="8">
        <f t="shared" si="4"/>
        <v>45797</v>
      </c>
      <c r="C57" s="43" t="str">
        <f t="shared" si="0"/>
        <v>火</v>
      </c>
      <c r="D57" s="45" t="str">
        <f>IF(WEEKDAY(B57,2)&gt;5,"休日",IFERROR(IF(VLOOKUP(B57,祝日!B:B,1,FALSE),"休日",""),""))</f>
        <v/>
      </c>
      <c r="E57" s="169"/>
      <c r="F57" s="170" t="str">
        <f t="shared" si="1"/>
        <v/>
      </c>
      <c r="G57" s="172"/>
      <c r="H57" s="170" t="str">
        <f t="shared" si="2"/>
        <v/>
      </c>
      <c r="I57" t="str">
        <f t="shared" si="3"/>
        <v>○</v>
      </c>
      <c r="J57" t="str">
        <f>IF(AND(YEAR(B57)=YEAR($B$8)+1,MONTH(B57)=4),"×",IF(B57&lt;基本情報!$C$8,"×",IF(B57&lt;基本情報!$C$9,"-",IF(B57&gt;=基本情報!$E$9+1,"×",IF(AND(B57&gt;=基本情報!$C$9,B57&lt;=基本情報!$E$9),"○",IF(TRUE,"×"))))))</f>
        <v>○</v>
      </c>
      <c r="K57" t="str">
        <f>IF(AND(YEAR(B57)=YEAR($B$8)+1,MONTH(B57)=4),"×",IF(B57&lt;基本情報!$C$12,"×",IF(B57&lt;基本情報!$C$13,"-",IF(B57&gt;=基本情報!$E$13+1,"×",IF(AND(B57&gt;=基本情報!$C$13,B57&lt;=基本情報!$E$13),"○",IF(TRUE,"×"))))))</f>
        <v>○</v>
      </c>
    </row>
    <row r="58" spans="2:11" x14ac:dyDescent="0.4">
      <c r="B58" s="8">
        <f t="shared" si="4"/>
        <v>45798</v>
      </c>
      <c r="C58" s="43" t="str">
        <f t="shared" si="0"/>
        <v>水</v>
      </c>
      <c r="D58" s="45" t="str">
        <f>IF(WEEKDAY(B58,2)&gt;5,"休日",IFERROR(IF(VLOOKUP(B58,祝日!B:B,1,FALSE),"休日",""),""))</f>
        <v/>
      </c>
      <c r="E58" s="169"/>
      <c r="F58" s="170" t="str">
        <f t="shared" si="1"/>
        <v/>
      </c>
      <c r="G58" s="172"/>
      <c r="H58" s="170" t="str">
        <f t="shared" si="2"/>
        <v/>
      </c>
      <c r="I58" t="str">
        <f t="shared" si="3"/>
        <v>○</v>
      </c>
      <c r="J58" t="str">
        <f>IF(AND(YEAR(B58)=YEAR($B$8)+1,MONTH(B58)=4),"×",IF(B58&lt;基本情報!$C$8,"×",IF(B58&lt;基本情報!$C$9,"-",IF(B58&gt;=基本情報!$E$9+1,"×",IF(AND(B58&gt;=基本情報!$C$9,B58&lt;=基本情報!$E$9),"○",IF(TRUE,"×"))))))</f>
        <v>○</v>
      </c>
      <c r="K58" t="str">
        <f>IF(AND(YEAR(B58)=YEAR($B$8)+1,MONTH(B58)=4),"×",IF(B58&lt;基本情報!$C$12,"×",IF(B58&lt;基本情報!$C$13,"-",IF(B58&gt;=基本情報!$E$13+1,"×",IF(AND(B58&gt;=基本情報!$C$13,B58&lt;=基本情報!$E$13),"○",IF(TRUE,"×"))))))</f>
        <v>○</v>
      </c>
    </row>
    <row r="59" spans="2:11" x14ac:dyDescent="0.4">
      <c r="B59" s="8">
        <f t="shared" si="4"/>
        <v>45799</v>
      </c>
      <c r="C59" s="43" t="str">
        <f t="shared" si="0"/>
        <v>木</v>
      </c>
      <c r="D59" s="45" t="str">
        <f>IF(WEEKDAY(B59,2)&gt;5,"休日",IFERROR(IF(VLOOKUP(B59,祝日!B:B,1,FALSE),"休日",""),""))</f>
        <v/>
      </c>
      <c r="E59" s="169"/>
      <c r="F59" s="170" t="str">
        <f t="shared" si="1"/>
        <v/>
      </c>
      <c r="G59" s="172"/>
      <c r="H59" s="170" t="str">
        <f t="shared" si="2"/>
        <v/>
      </c>
      <c r="I59" t="str">
        <f t="shared" si="3"/>
        <v>○</v>
      </c>
      <c r="J59" t="str">
        <f>IF(AND(YEAR(B59)=YEAR($B$8)+1,MONTH(B59)=4),"×",IF(B59&lt;基本情報!$C$8,"×",IF(B59&lt;基本情報!$C$9,"-",IF(B59&gt;=基本情報!$E$9+1,"×",IF(AND(B59&gt;=基本情報!$C$9,B59&lt;=基本情報!$E$9),"○",IF(TRUE,"×"))))))</f>
        <v>○</v>
      </c>
      <c r="K59" t="str">
        <f>IF(AND(YEAR(B59)=YEAR($B$8)+1,MONTH(B59)=4),"×",IF(B59&lt;基本情報!$C$12,"×",IF(B59&lt;基本情報!$C$13,"-",IF(B59&gt;=基本情報!$E$13+1,"×",IF(AND(B59&gt;=基本情報!$C$13,B59&lt;=基本情報!$E$13),"○",IF(TRUE,"×"))))))</f>
        <v>○</v>
      </c>
    </row>
    <row r="60" spans="2:11" x14ac:dyDescent="0.4">
      <c r="B60" s="8">
        <f t="shared" si="4"/>
        <v>45800</v>
      </c>
      <c r="C60" s="43" t="str">
        <f t="shared" si="0"/>
        <v>金</v>
      </c>
      <c r="D60" s="45" t="str">
        <f>IF(WEEKDAY(B60,2)&gt;5,"休日",IFERROR(IF(VLOOKUP(B60,祝日!B:B,1,FALSE),"休日",""),""))</f>
        <v/>
      </c>
      <c r="E60" s="169"/>
      <c r="F60" s="170" t="str">
        <f t="shared" si="1"/>
        <v/>
      </c>
      <c r="G60" s="172"/>
      <c r="H60" s="170" t="str">
        <f t="shared" si="2"/>
        <v/>
      </c>
      <c r="I60" t="str">
        <f t="shared" si="3"/>
        <v>○</v>
      </c>
      <c r="J60" t="str">
        <f>IF(AND(YEAR(B60)=YEAR($B$8)+1,MONTH(B60)=4),"×",IF(B60&lt;基本情報!$C$8,"×",IF(B60&lt;基本情報!$C$9,"-",IF(B60&gt;=基本情報!$E$9+1,"×",IF(AND(B60&gt;=基本情報!$C$9,B60&lt;=基本情報!$E$9),"○",IF(TRUE,"×"))))))</f>
        <v>○</v>
      </c>
      <c r="K60" t="str">
        <f>IF(AND(YEAR(B60)=YEAR($B$8)+1,MONTH(B60)=4),"×",IF(B60&lt;基本情報!$C$12,"×",IF(B60&lt;基本情報!$C$13,"-",IF(B60&gt;=基本情報!$E$13+1,"×",IF(AND(B60&gt;=基本情報!$C$13,B60&lt;=基本情報!$E$13),"○",IF(TRUE,"×"))))))</f>
        <v>○</v>
      </c>
    </row>
    <row r="61" spans="2:11" x14ac:dyDescent="0.4">
      <c r="B61" s="8">
        <f t="shared" si="4"/>
        <v>45801</v>
      </c>
      <c r="C61" s="43" t="str">
        <f t="shared" si="0"/>
        <v>土</v>
      </c>
      <c r="D61" s="45" t="str">
        <f>IF(WEEKDAY(B61,2)&gt;5,"休日",IFERROR(IF(VLOOKUP(B61,祝日!B:B,1,FALSE),"休日",""),""))</f>
        <v>休日</v>
      </c>
      <c r="E61" s="169"/>
      <c r="F61" s="170" t="str">
        <f t="shared" si="1"/>
        <v>休工</v>
      </c>
      <c r="G61" s="172"/>
      <c r="H61" s="170" t="str">
        <f t="shared" si="2"/>
        <v>休工</v>
      </c>
      <c r="I61" t="str">
        <f t="shared" si="3"/>
        <v>○</v>
      </c>
      <c r="J61" t="str">
        <f>IF(AND(YEAR(B61)=YEAR($B$8)+1,MONTH(B61)=4),"×",IF(B61&lt;基本情報!$C$8,"×",IF(B61&lt;基本情報!$C$9,"-",IF(B61&gt;=基本情報!$E$9+1,"×",IF(AND(B61&gt;=基本情報!$C$9,B61&lt;=基本情報!$E$9),"○",IF(TRUE,"×"))))))</f>
        <v>○</v>
      </c>
      <c r="K61" t="str">
        <f>IF(AND(YEAR(B61)=YEAR($B$8)+1,MONTH(B61)=4),"×",IF(B61&lt;基本情報!$C$12,"×",IF(B61&lt;基本情報!$C$13,"-",IF(B61&gt;=基本情報!$E$13+1,"×",IF(AND(B61&gt;=基本情報!$C$13,B61&lt;=基本情報!$E$13),"○",IF(TRUE,"×"))))))</f>
        <v>○</v>
      </c>
    </row>
    <row r="62" spans="2:11" x14ac:dyDescent="0.4">
      <c r="B62" s="8">
        <f t="shared" si="4"/>
        <v>45802</v>
      </c>
      <c r="C62" s="43" t="str">
        <f t="shared" si="0"/>
        <v>日</v>
      </c>
      <c r="D62" s="45" t="str">
        <f>IF(WEEKDAY(B62,2)&gt;5,"休日",IFERROR(IF(VLOOKUP(B62,祝日!B:B,1,FALSE),"休日",""),""))</f>
        <v>休日</v>
      </c>
      <c r="E62" s="169"/>
      <c r="F62" s="170" t="str">
        <f t="shared" si="1"/>
        <v>休工</v>
      </c>
      <c r="G62" s="172"/>
      <c r="H62" s="170" t="str">
        <f t="shared" si="2"/>
        <v>休工</v>
      </c>
      <c r="I62" t="str">
        <f t="shared" si="3"/>
        <v>○</v>
      </c>
      <c r="J62" t="str">
        <f>IF(AND(YEAR(B62)=YEAR($B$8)+1,MONTH(B62)=4),"×",IF(B62&lt;基本情報!$C$8,"×",IF(B62&lt;基本情報!$C$9,"-",IF(B62&gt;=基本情報!$E$9+1,"×",IF(AND(B62&gt;=基本情報!$C$9,B62&lt;=基本情報!$E$9),"○",IF(TRUE,"×"))))))</f>
        <v>○</v>
      </c>
      <c r="K62" t="str">
        <f>IF(AND(YEAR(B62)=YEAR($B$8)+1,MONTH(B62)=4),"×",IF(B62&lt;基本情報!$C$12,"×",IF(B62&lt;基本情報!$C$13,"-",IF(B62&gt;=基本情報!$E$13+1,"×",IF(AND(B62&gt;=基本情報!$C$13,B62&lt;=基本情報!$E$13),"○",IF(TRUE,"×"))))))</f>
        <v>○</v>
      </c>
    </row>
    <row r="63" spans="2:11" x14ac:dyDescent="0.4">
      <c r="B63" s="8">
        <f t="shared" si="4"/>
        <v>45803</v>
      </c>
      <c r="C63" s="43" t="str">
        <f t="shared" si="0"/>
        <v>月</v>
      </c>
      <c r="D63" s="45" t="str">
        <f>IF(WEEKDAY(B63,2)&gt;5,"休日",IFERROR(IF(VLOOKUP(B63,祝日!B:B,1,FALSE),"休日",""),""))</f>
        <v/>
      </c>
      <c r="E63" s="169"/>
      <c r="F63" s="170" t="str">
        <f t="shared" si="1"/>
        <v/>
      </c>
      <c r="G63" s="172"/>
      <c r="H63" s="170" t="str">
        <f t="shared" si="2"/>
        <v/>
      </c>
      <c r="I63" t="str">
        <f t="shared" si="3"/>
        <v>○</v>
      </c>
      <c r="J63" t="str">
        <f>IF(AND(YEAR(B63)=YEAR($B$8)+1,MONTH(B63)=4),"×",IF(B63&lt;基本情報!$C$8,"×",IF(B63&lt;基本情報!$C$9,"-",IF(B63&gt;=基本情報!$E$9+1,"×",IF(AND(B63&gt;=基本情報!$C$9,B63&lt;=基本情報!$E$9),"○",IF(TRUE,"×"))))))</f>
        <v>○</v>
      </c>
      <c r="K63" t="str">
        <f>IF(AND(YEAR(B63)=YEAR($B$8)+1,MONTH(B63)=4),"×",IF(B63&lt;基本情報!$C$12,"×",IF(B63&lt;基本情報!$C$13,"-",IF(B63&gt;=基本情報!$E$13+1,"×",IF(AND(B63&gt;=基本情報!$C$13,B63&lt;=基本情報!$E$13),"○",IF(TRUE,"×"))))))</f>
        <v>○</v>
      </c>
    </row>
    <row r="64" spans="2:11" x14ac:dyDescent="0.4">
      <c r="B64" s="8">
        <f t="shared" si="4"/>
        <v>45804</v>
      </c>
      <c r="C64" s="43" t="str">
        <f t="shared" si="0"/>
        <v>火</v>
      </c>
      <c r="D64" s="45" t="str">
        <f>IF(WEEKDAY(B64,2)&gt;5,"休日",IFERROR(IF(VLOOKUP(B64,祝日!B:B,1,FALSE),"休日",""),""))</f>
        <v/>
      </c>
      <c r="E64" s="169"/>
      <c r="F64" s="170" t="str">
        <f t="shared" si="1"/>
        <v/>
      </c>
      <c r="G64" s="172"/>
      <c r="H64" s="170" t="str">
        <f t="shared" si="2"/>
        <v/>
      </c>
      <c r="I64" t="str">
        <f t="shared" si="3"/>
        <v>○</v>
      </c>
      <c r="J64" t="str">
        <f>IF(AND(YEAR(B64)=YEAR($B$8)+1,MONTH(B64)=4),"×",IF(B64&lt;基本情報!$C$8,"×",IF(B64&lt;基本情報!$C$9,"-",IF(B64&gt;=基本情報!$E$9+1,"×",IF(AND(B64&gt;=基本情報!$C$9,B64&lt;=基本情報!$E$9),"○",IF(TRUE,"×"))))))</f>
        <v>○</v>
      </c>
      <c r="K64" t="str">
        <f>IF(AND(YEAR(B64)=YEAR($B$8)+1,MONTH(B64)=4),"×",IF(B64&lt;基本情報!$C$12,"×",IF(B64&lt;基本情報!$C$13,"-",IF(B64&gt;=基本情報!$E$13+1,"×",IF(AND(B64&gt;=基本情報!$C$13,B64&lt;=基本情報!$E$13),"○",IF(TRUE,"×"))))))</f>
        <v>○</v>
      </c>
    </row>
    <row r="65" spans="2:11" x14ac:dyDescent="0.4">
      <c r="B65" s="8">
        <f t="shared" si="4"/>
        <v>45805</v>
      </c>
      <c r="C65" s="43" t="str">
        <f t="shared" si="0"/>
        <v>水</v>
      </c>
      <c r="D65" s="45" t="str">
        <f>IF(WEEKDAY(B65,2)&gt;5,"休日",IFERROR(IF(VLOOKUP(B65,祝日!B:B,1,FALSE),"休日",""),""))</f>
        <v/>
      </c>
      <c r="E65" s="169"/>
      <c r="F65" s="170" t="str">
        <f t="shared" si="1"/>
        <v/>
      </c>
      <c r="G65" s="172"/>
      <c r="H65" s="170" t="str">
        <f t="shared" si="2"/>
        <v/>
      </c>
      <c r="I65" t="str">
        <f t="shared" si="3"/>
        <v>○</v>
      </c>
      <c r="J65" t="str">
        <f>IF(AND(YEAR(B65)=YEAR($B$8)+1,MONTH(B65)=4),"×",IF(B65&lt;基本情報!$C$8,"×",IF(B65&lt;基本情報!$C$9,"-",IF(B65&gt;=基本情報!$E$9+1,"×",IF(AND(B65&gt;=基本情報!$C$9,B65&lt;=基本情報!$E$9),"○",IF(TRUE,"×"))))))</f>
        <v>○</v>
      </c>
      <c r="K65" t="str">
        <f>IF(AND(YEAR(B65)=YEAR($B$8)+1,MONTH(B65)=4),"×",IF(B65&lt;基本情報!$C$12,"×",IF(B65&lt;基本情報!$C$13,"-",IF(B65&gt;=基本情報!$E$13+1,"×",IF(AND(B65&gt;=基本情報!$C$13,B65&lt;=基本情報!$E$13),"○",IF(TRUE,"×"))))))</f>
        <v>○</v>
      </c>
    </row>
    <row r="66" spans="2:11" x14ac:dyDescent="0.4">
      <c r="B66" s="8">
        <f t="shared" si="4"/>
        <v>45806</v>
      </c>
      <c r="C66" s="43" t="str">
        <f t="shared" si="0"/>
        <v>木</v>
      </c>
      <c r="D66" s="45" t="str">
        <f>IF(WEEKDAY(B66,2)&gt;5,"休日",IFERROR(IF(VLOOKUP(B66,祝日!B:B,1,FALSE),"休日",""),""))</f>
        <v/>
      </c>
      <c r="E66" s="169"/>
      <c r="F66" s="170" t="str">
        <f t="shared" si="1"/>
        <v/>
      </c>
      <c r="G66" s="172"/>
      <c r="H66" s="170" t="str">
        <f t="shared" si="2"/>
        <v/>
      </c>
      <c r="I66" t="str">
        <f t="shared" si="3"/>
        <v>○</v>
      </c>
      <c r="J66" t="str">
        <f>IF(AND(YEAR(B66)=YEAR($B$8)+1,MONTH(B66)=4),"×",IF(B66&lt;基本情報!$C$8,"×",IF(B66&lt;基本情報!$C$9,"-",IF(B66&gt;=基本情報!$E$9+1,"×",IF(AND(B66&gt;=基本情報!$C$9,B66&lt;=基本情報!$E$9),"○",IF(TRUE,"×"))))))</f>
        <v>○</v>
      </c>
      <c r="K66" t="str">
        <f>IF(AND(YEAR(B66)=YEAR($B$8)+1,MONTH(B66)=4),"×",IF(B66&lt;基本情報!$C$12,"×",IF(B66&lt;基本情報!$C$13,"-",IF(B66&gt;=基本情報!$E$13+1,"×",IF(AND(B66&gt;=基本情報!$C$13,B66&lt;=基本情報!$E$13),"○",IF(TRUE,"×"))))))</f>
        <v>○</v>
      </c>
    </row>
    <row r="67" spans="2:11" x14ac:dyDescent="0.4">
      <c r="B67" s="8">
        <f t="shared" si="4"/>
        <v>45807</v>
      </c>
      <c r="C67" s="43" t="str">
        <f t="shared" si="0"/>
        <v>金</v>
      </c>
      <c r="D67" s="45" t="str">
        <f>IF(WEEKDAY(B67,2)&gt;5,"休日",IFERROR(IF(VLOOKUP(B67,祝日!B:B,1,FALSE),"休日",""),""))</f>
        <v/>
      </c>
      <c r="E67" s="169"/>
      <c r="F67" s="170" t="str">
        <f t="shared" si="1"/>
        <v/>
      </c>
      <c r="G67" s="172"/>
      <c r="H67" s="170" t="str">
        <f t="shared" si="2"/>
        <v/>
      </c>
      <c r="I67" t="str">
        <f t="shared" si="3"/>
        <v>○</v>
      </c>
      <c r="J67" t="str">
        <f>IF(AND(YEAR(B67)=YEAR($B$8)+1,MONTH(B67)=4),"×",IF(B67&lt;基本情報!$C$8,"×",IF(B67&lt;基本情報!$C$9,"-",IF(B67&gt;=基本情報!$E$9+1,"×",IF(AND(B67&gt;=基本情報!$C$9,B67&lt;=基本情報!$E$9),"○",IF(TRUE,"×"))))))</f>
        <v>○</v>
      </c>
      <c r="K67" t="str">
        <f>IF(AND(YEAR(B67)=YEAR($B$8)+1,MONTH(B67)=4),"×",IF(B67&lt;基本情報!$C$12,"×",IF(B67&lt;基本情報!$C$13,"-",IF(B67&gt;=基本情報!$E$13+1,"×",IF(AND(B67&gt;=基本情報!$C$13,B67&lt;=基本情報!$E$13),"○",IF(TRUE,"×"))))))</f>
        <v>○</v>
      </c>
    </row>
    <row r="68" spans="2:11" x14ac:dyDescent="0.4">
      <c r="B68" s="8">
        <f t="shared" si="4"/>
        <v>45808</v>
      </c>
      <c r="C68" s="43" t="str">
        <f t="shared" si="0"/>
        <v>土</v>
      </c>
      <c r="D68" s="45" t="str">
        <f>IF(WEEKDAY(B68,2)&gt;5,"休日",IFERROR(IF(VLOOKUP(B68,祝日!B:B,1,FALSE),"休日",""),""))</f>
        <v>休日</v>
      </c>
      <c r="E68" s="169"/>
      <c r="F68" s="170" t="str">
        <f t="shared" si="1"/>
        <v>休工</v>
      </c>
      <c r="G68" s="172"/>
      <c r="H68" s="170" t="str">
        <f t="shared" si="2"/>
        <v>休工</v>
      </c>
      <c r="I68" t="str">
        <f t="shared" si="3"/>
        <v>○</v>
      </c>
      <c r="J68" t="str">
        <f>IF(AND(YEAR(B68)=YEAR($B$8)+1,MONTH(B68)=4),"×",IF(B68&lt;基本情報!$C$8,"×",IF(B68&lt;基本情報!$C$9,"-",IF(B68&gt;=基本情報!$E$9+1,"×",IF(AND(B68&gt;=基本情報!$C$9,B68&lt;=基本情報!$E$9),"○",IF(TRUE,"×"))))))</f>
        <v>○</v>
      </c>
      <c r="K68" t="str">
        <f>IF(AND(YEAR(B68)=YEAR($B$8)+1,MONTH(B68)=4),"×",IF(B68&lt;基本情報!$C$12,"×",IF(B68&lt;基本情報!$C$13,"-",IF(B68&gt;=基本情報!$E$13+1,"×",IF(AND(B68&gt;=基本情報!$C$13,B68&lt;=基本情報!$E$13),"○",IF(TRUE,"×"))))))</f>
        <v>○</v>
      </c>
    </row>
    <row r="69" spans="2:11" x14ac:dyDescent="0.4">
      <c r="B69" s="8">
        <f t="shared" si="4"/>
        <v>45809</v>
      </c>
      <c r="C69" s="43" t="str">
        <f t="shared" si="0"/>
        <v>日</v>
      </c>
      <c r="D69" s="45" t="str">
        <f>IF(WEEKDAY(B69,2)&gt;5,"休日",IFERROR(IF(VLOOKUP(B69,祝日!B:B,1,FALSE),"休日",""),""))</f>
        <v>休日</v>
      </c>
      <c r="E69" s="169"/>
      <c r="F69" s="170" t="str">
        <f t="shared" si="1"/>
        <v>休工</v>
      </c>
      <c r="G69" s="172"/>
      <c r="H69" s="170" t="str">
        <f t="shared" si="2"/>
        <v>休工</v>
      </c>
      <c r="I69" t="str">
        <f t="shared" si="3"/>
        <v>○</v>
      </c>
      <c r="J69" t="str">
        <f>IF(AND(YEAR(B69)=YEAR($B$8)+1,MONTH(B69)=4),"×",IF(B69&lt;基本情報!$C$8,"×",IF(B69&lt;基本情報!$C$9,"-",IF(B69&gt;=基本情報!$E$9+1,"×",IF(AND(B69&gt;=基本情報!$C$9,B69&lt;=基本情報!$E$9),"○",IF(TRUE,"×"))))))</f>
        <v>○</v>
      </c>
      <c r="K69" t="str">
        <f>IF(AND(YEAR(B69)=YEAR($B$8)+1,MONTH(B69)=4),"×",IF(B69&lt;基本情報!$C$12,"×",IF(B69&lt;基本情報!$C$13,"-",IF(B69&gt;=基本情報!$E$13+1,"×",IF(AND(B69&gt;=基本情報!$C$13,B69&lt;=基本情報!$E$13),"○",IF(TRUE,"×"))))))</f>
        <v>○</v>
      </c>
    </row>
    <row r="70" spans="2:11" x14ac:dyDescent="0.4">
      <c r="B70" s="8">
        <f t="shared" si="4"/>
        <v>45810</v>
      </c>
      <c r="C70" s="43" t="str">
        <f t="shared" si="0"/>
        <v>月</v>
      </c>
      <c r="D70" s="45" t="str">
        <f>IF(WEEKDAY(B70,2)&gt;5,"休日",IFERROR(IF(VLOOKUP(B70,祝日!B:B,1,FALSE),"休日",""),""))</f>
        <v/>
      </c>
      <c r="E70" s="169"/>
      <c r="F70" s="170" t="str">
        <f t="shared" si="1"/>
        <v/>
      </c>
      <c r="G70" s="172"/>
      <c r="H70" s="170" t="str">
        <f t="shared" si="2"/>
        <v/>
      </c>
      <c r="I70" t="str">
        <f t="shared" si="3"/>
        <v>○</v>
      </c>
      <c r="J70" t="str">
        <f>IF(AND(YEAR(B70)=YEAR($B$8)+1,MONTH(B70)=4),"×",IF(B70&lt;基本情報!$C$8,"×",IF(B70&lt;基本情報!$C$9,"-",IF(B70&gt;=基本情報!$E$9+1,"×",IF(AND(B70&gt;=基本情報!$C$9,B70&lt;=基本情報!$E$9),"○",IF(TRUE,"×"))))))</f>
        <v>○</v>
      </c>
      <c r="K70" t="str">
        <f>IF(AND(YEAR(B70)=YEAR($B$8)+1,MONTH(B70)=4),"×",IF(B70&lt;基本情報!$C$12,"×",IF(B70&lt;基本情報!$C$13,"-",IF(B70&gt;=基本情報!$E$13+1,"×",IF(AND(B70&gt;=基本情報!$C$13,B70&lt;=基本情報!$E$13),"○",IF(TRUE,"×"))))))</f>
        <v>○</v>
      </c>
    </row>
    <row r="71" spans="2:11" x14ac:dyDescent="0.4">
      <c r="B71" s="8">
        <f t="shared" si="4"/>
        <v>45811</v>
      </c>
      <c r="C71" s="43" t="str">
        <f t="shared" si="0"/>
        <v>火</v>
      </c>
      <c r="D71" s="45" t="str">
        <f>IF(WEEKDAY(B71,2)&gt;5,"休日",IFERROR(IF(VLOOKUP(B71,祝日!B:B,1,FALSE),"休日",""),""))</f>
        <v/>
      </c>
      <c r="E71" s="169"/>
      <c r="F71" s="170" t="str">
        <f t="shared" si="1"/>
        <v/>
      </c>
      <c r="G71" s="172"/>
      <c r="H71" s="170" t="str">
        <f t="shared" si="2"/>
        <v/>
      </c>
      <c r="I71" t="str">
        <f t="shared" si="3"/>
        <v>○</v>
      </c>
      <c r="J71" t="str">
        <f>IF(AND(YEAR(B71)=YEAR($B$8)+1,MONTH(B71)=4),"×",IF(B71&lt;基本情報!$C$8,"×",IF(B71&lt;基本情報!$C$9,"-",IF(B71&gt;=基本情報!$E$9+1,"×",IF(AND(B71&gt;=基本情報!$C$9,B71&lt;=基本情報!$E$9),"○",IF(TRUE,"×"))))))</f>
        <v>○</v>
      </c>
      <c r="K71" t="str">
        <f>IF(AND(YEAR(B71)=YEAR($B$8)+1,MONTH(B71)=4),"×",IF(B71&lt;基本情報!$C$12,"×",IF(B71&lt;基本情報!$C$13,"-",IF(B71&gt;=基本情報!$E$13+1,"×",IF(AND(B71&gt;=基本情報!$C$13,B71&lt;=基本情報!$E$13),"○",IF(TRUE,"×"))))))</f>
        <v>○</v>
      </c>
    </row>
    <row r="72" spans="2:11" x14ac:dyDescent="0.4">
      <c r="B72" s="8">
        <f t="shared" si="4"/>
        <v>45812</v>
      </c>
      <c r="C72" s="43" t="str">
        <f t="shared" ref="C72:C135" si="5">TEXT(B72,"aaa")</f>
        <v>水</v>
      </c>
      <c r="D72" s="45" t="str">
        <f>IF(WEEKDAY(B72,2)&gt;5,"休日",IFERROR(IF(VLOOKUP(B72,祝日!B:B,1,FALSE),"休日",""),""))</f>
        <v/>
      </c>
      <c r="E72" s="169"/>
      <c r="F72" s="170" t="str">
        <f t="shared" ref="F72:F135" si="6">IF(OR(E72="夏季休暇",E72="年末年始休暇",E72="一時中止",E72="工場制作",E72="発注者指示",E72="その他",D72="休日"),"休工","")</f>
        <v/>
      </c>
      <c r="G72" s="172"/>
      <c r="H72" s="170" t="str">
        <f t="shared" ref="H72:H135" si="7">IF(OR(G72="夏季休暇",G72="年末年始休暇",G72="一時中止",G72="工場制作",G72="発注者指示",G72="その他",D72="休日"),"休工","")</f>
        <v/>
      </c>
      <c r="I72" t="str">
        <f t="shared" ref="I72:I135" si="8">IF(F72=H72,"○","")</f>
        <v>○</v>
      </c>
      <c r="J72" t="str">
        <f>IF(AND(YEAR(B72)=YEAR($B$8)+1,MONTH(B72)=4),"×",IF(B72&lt;基本情報!$C$8,"×",IF(B72&lt;基本情報!$C$9,"-",IF(B72&gt;=基本情報!$E$9+1,"×",IF(AND(B72&gt;=基本情報!$C$9,B72&lt;=基本情報!$E$9),"○",IF(TRUE,"×"))))))</f>
        <v>○</v>
      </c>
      <c r="K72" t="str">
        <f>IF(AND(YEAR(B72)=YEAR($B$8)+1,MONTH(B72)=4),"×",IF(B72&lt;基本情報!$C$12,"×",IF(B72&lt;基本情報!$C$13,"-",IF(B72&gt;=基本情報!$E$13+1,"×",IF(AND(B72&gt;=基本情報!$C$13,B72&lt;=基本情報!$E$13),"○",IF(TRUE,"×"))))))</f>
        <v>○</v>
      </c>
    </row>
    <row r="73" spans="2:11" x14ac:dyDescent="0.4">
      <c r="B73" s="8">
        <f t="shared" ref="B73:B136" si="9">B72+1</f>
        <v>45813</v>
      </c>
      <c r="C73" s="43" t="str">
        <f t="shared" si="5"/>
        <v>木</v>
      </c>
      <c r="D73" s="45" t="str">
        <f>IF(WEEKDAY(B73,2)&gt;5,"休日",IFERROR(IF(VLOOKUP(B73,祝日!B:B,1,FALSE),"休日",""),""))</f>
        <v/>
      </c>
      <c r="E73" s="169"/>
      <c r="F73" s="170" t="str">
        <f t="shared" si="6"/>
        <v/>
      </c>
      <c r="G73" s="172"/>
      <c r="H73" s="170" t="str">
        <f t="shared" si="7"/>
        <v/>
      </c>
      <c r="I73" t="str">
        <f t="shared" si="8"/>
        <v>○</v>
      </c>
      <c r="J73" t="str">
        <f>IF(AND(YEAR(B73)=YEAR($B$8)+1,MONTH(B73)=4),"×",IF(B73&lt;基本情報!$C$8,"×",IF(B73&lt;基本情報!$C$9,"-",IF(B73&gt;=基本情報!$E$9+1,"×",IF(AND(B73&gt;=基本情報!$C$9,B73&lt;=基本情報!$E$9),"○",IF(TRUE,"×"))))))</f>
        <v>○</v>
      </c>
      <c r="K73" t="str">
        <f>IF(AND(YEAR(B73)=YEAR($B$8)+1,MONTH(B73)=4),"×",IF(B73&lt;基本情報!$C$12,"×",IF(B73&lt;基本情報!$C$13,"-",IF(B73&gt;=基本情報!$E$13+1,"×",IF(AND(B73&gt;=基本情報!$C$13,B73&lt;=基本情報!$E$13),"○",IF(TRUE,"×"))))))</f>
        <v>○</v>
      </c>
    </row>
    <row r="74" spans="2:11" x14ac:dyDescent="0.4">
      <c r="B74" s="8">
        <f t="shared" si="9"/>
        <v>45814</v>
      </c>
      <c r="C74" s="43" t="str">
        <f t="shared" si="5"/>
        <v>金</v>
      </c>
      <c r="D74" s="45" t="str">
        <f>IF(WEEKDAY(B74,2)&gt;5,"休日",IFERROR(IF(VLOOKUP(B74,祝日!B:B,1,FALSE),"休日",""),""))</f>
        <v/>
      </c>
      <c r="E74" s="169"/>
      <c r="F74" s="170" t="str">
        <f t="shared" si="6"/>
        <v/>
      </c>
      <c r="G74" s="172"/>
      <c r="H74" s="170" t="str">
        <f t="shared" si="7"/>
        <v/>
      </c>
      <c r="I74" t="str">
        <f t="shared" si="8"/>
        <v>○</v>
      </c>
      <c r="J74" t="str">
        <f>IF(AND(YEAR(B74)=YEAR($B$8)+1,MONTH(B74)=4),"×",IF(B74&lt;基本情報!$C$8,"×",IF(B74&lt;基本情報!$C$9,"-",IF(B74&gt;=基本情報!$E$9+1,"×",IF(AND(B74&gt;=基本情報!$C$9,B74&lt;=基本情報!$E$9),"○",IF(TRUE,"×"))))))</f>
        <v>○</v>
      </c>
      <c r="K74" t="str">
        <f>IF(AND(YEAR(B74)=YEAR($B$8)+1,MONTH(B74)=4),"×",IF(B74&lt;基本情報!$C$12,"×",IF(B74&lt;基本情報!$C$13,"-",IF(B74&gt;=基本情報!$E$13+1,"×",IF(AND(B74&gt;=基本情報!$C$13,B74&lt;=基本情報!$E$13),"○",IF(TRUE,"×"))))))</f>
        <v>○</v>
      </c>
    </row>
    <row r="75" spans="2:11" x14ac:dyDescent="0.4">
      <c r="B75" s="8">
        <f t="shared" si="9"/>
        <v>45815</v>
      </c>
      <c r="C75" s="43" t="str">
        <f t="shared" si="5"/>
        <v>土</v>
      </c>
      <c r="D75" s="45" t="str">
        <f>IF(WEEKDAY(B75,2)&gt;5,"休日",IFERROR(IF(VLOOKUP(B75,祝日!B:B,1,FALSE),"休日",""),""))</f>
        <v>休日</v>
      </c>
      <c r="E75" s="169"/>
      <c r="F75" s="170" t="str">
        <f t="shared" si="6"/>
        <v>休工</v>
      </c>
      <c r="G75" s="172"/>
      <c r="H75" s="170" t="str">
        <f t="shared" si="7"/>
        <v>休工</v>
      </c>
      <c r="I75" t="str">
        <f t="shared" si="8"/>
        <v>○</v>
      </c>
      <c r="J75" t="str">
        <f>IF(AND(YEAR(B75)=YEAR($B$8)+1,MONTH(B75)=4),"×",IF(B75&lt;基本情報!$C$8,"×",IF(B75&lt;基本情報!$C$9,"-",IF(B75&gt;=基本情報!$E$9+1,"×",IF(AND(B75&gt;=基本情報!$C$9,B75&lt;=基本情報!$E$9),"○",IF(TRUE,"×"))))))</f>
        <v>○</v>
      </c>
      <c r="K75" t="str">
        <f>IF(AND(YEAR(B75)=YEAR($B$8)+1,MONTH(B75)=4),"×",IF(B75&lt;基本情報!$C$12,"×",IF(B75&lt;基本情報!$C$13,"-",IF(B75&gt;=基本情報!$E$13+1,"×",IF(AND(B75&gt;=基本情報!$C$13,B75&lt;=基本情報!$E$13),"○",IF(TRUE,"×"))))))</f>
        <v>○</v>
      </c>
    </row>
    <row r="76" spans="2:11" x14ac:dyDescent="0.4">
      <c r="B76" s="8">
        <f t="shared" si="9"/>
        <v>45816</v>
      </c>
      <c r="C76" s="43" t="str">
        <f t="shared" si="5"/>
        <v>日</v>
      </c>
      <c r="D76" s="45" t="str">
        <f>IF(WEEKDAY(B76,2)&gt;5,"休日",IFERROR(IF(VLOOKUP(B76,祝日!B:B,1,FALSE),"休日",""),""))</f>
        <v>休日</v>
      </c>
      <c r="E76" s="169"/>
      <c r="F76" s="170" t="str">
        <f t="shared" si="6"/>
        <v>休工</v>
      </c>
      <c r="G76" s="172"/>
      <c r="H76" s="170" t="str">
        <f t="shared" si="7"/>
        <v>休工</v>
      </c>
      <c r="I76" t="str">
        <f t="shared" si="8"/>
        <v>○</v>
      </c>
      <c r="J76" t="str">
        <f>IF(AND(YEAR(B76)=YEAR($B$8)+1,MONTH(B76)=4),"×",IF(B76&lt;基本情報!$C$8,"×",IF(B76&lt;基本情報!$C$9,"-",IF(B76&gt;=基本情報!$E$9+1,"×",IF(AND(B76&gt;=基本情報!$C$9,B76&lt;=基本情報!$E$9),"○",IF(TRUE,"×"))))))</f>
        <v>○</v>
      </c>
      <c r="K76" t="str">
        <f>IF(AND(YEAR(B76)=YEAR($B$8)+1,MONTH(B76)=4),"×",IF(B76&lt;基本情報!$C$12,"×",IF(B76&lt;基本情報!$C$13,"-",IF(B76&gt;=基本情報!$E$13+1,"×",IF(AND(B76&gt;=基本情報!$C$13,B76&lt;=基本情報!$E$13),"○",IF(TRUE,"×"))))))</f>
        <v>○</v>
      </c>
    </row>
    <row r="77" spans="2:11" x14ac:dyDescent="0.4">
      <c r="B77" s="8">
        <f t="shared" si="9"/>
        <v>45817</v>
      </c>
      <c r="C77" s="43" t="str">
        <f t="shared" si="5"/>
        <v>月</v>
      </c>
      <c r="D77" s="45" t="str">
        <f>IF(WEEKDAY(B77,2)&gt;5,"休日",IFERROR(IF(VLOOKUP(B77,祝日!B:B,1,FALSE),"休日",""),""))</f>
        <v/>
      </c>
      <c r="E77" s="169"/>
      <c r="F77" s="170" t="str">
        <f t="shared" si="6"/>
        <v/>
      </c>
      <c r="G77" s="172"/>
      <c r="H77" s="170" t="str">
        <f t="shared" si="7"/>
        <v/>
      </c>
      <c r="I77" t="str">
        <f t="shared" si="8"/>
        <v>○</v>
      </c>
      <c r="J77" t="str">
        <f>IF(AND(YEAR(B77)=YEAR($B$8)+1,MONTH(B77)=4),"×",IF(B77&lt;基本情報!$C$8,"×",IF(B77&lt;基本情報!$C$9,"-",IF(B77&gt;=基本情報!$E$9+1,"×",IF(AND(B77&gt;=基本情報!$C$9,B77&lt;=基本情報!$E$9),"○",IF(TRUE,"×"))))))</f>
        <v>○</v>
      </c>
      <c r="K77" t="str">
        <f>IF(AND(YEAR(B77)=YEAR($B$8)+1,MONTH(B77)=4),"×",IF(B77&lt;基本情報!$C$12,"×",IF(B77&lt;基本情報!$C$13,"-",IF(B77&gt;=基本情報!$E$13+1,"×",IF(AND(B77&gt;=基本情報!$C$13,B77&lt;=基本情報!$E$13),"○",IF(TRUE,"×"))))))</f>
        <v>○</v>
      </c>
    </row>
    <row r="78" spans="2:11" x14ac:dyDescent="0.4">
      <c r="B78" s="8">
        <f t="shared" si="9"/>
        <v>45818</v>
      </c>
      <c r="C78" s="43" t="str">
        <f t="shared" si="5"/>
        <v>火</v>
      </c>
      <c r="D78" s="45" t="str">
        <f>IF(WEEKDAY(B78,2)&gt;5,"休日",IFERROR(IF(VLOOKUP(B78,祝日!B:B,1,FALSE),"休日",""),""))</f>
        <v/>
      </c>
      <c r="E78" s="169"/>
      <c r="F78" s="170" t="str">
        <f t="shared" si="6"/>
        <v/>
      </c>
      <c r="G78" s="172"/>
      <c r="H78" s="170" t="str">
        <f t="shared" si="7"/>
        <v/>
      </c>
      <c r="I78" t="str">
        <f t="shared" si="8"/>
        <v>○</v>
      </c>
      <c r="J78" t="str">
        <f>IF(AND(YEAR(B78)=YEAR($B$8)+1,MONTH(B78)=4),"×",IF(B78&lt;基本情報!$C$8,"×",IF(B78&lt;基本情報!$C$9,"-",IF(B78&gt;=基本情報!$E$9+1,"×",IF(AND(B78&gt;=基本情報!$C$9,B78&lt;=基本情報!$E$9),"○",IF(TRUE,"×"))))))</f>
        <v>○</v>
      </c>
      <c r="K78" t="str">
        <f>IF(AND(YEAR(B78)=YEAR($B$8)+1,MONTH(B78)=4),"×",IF(B78&lt;基本情報!$C$12,"×",IF(B78&lt;基本情報!$C$13,"-",IF(B78&gt;=基本情報!$E$13+1,"×",IF(AND(B78&gt;=基本情報!$C$13,B78&lt;=基本情報!$E$13),"○",IF(TRUE,"×"))))))</f>
        <v>○</v>
      </c>
    </row>
    <row r="79" spans="2:11" x14ac:dyDescent="0.4">
      <c r="B79" s="8">
        <f t="shared" si="9"/>
        <v>45819</v>
      </c>
      <c r="C79" s="43" t="str">
        <f t="shared" si="5"/>
        <v>水</v>
      </c>
      <c r="D79" s="45" t="str">
        <f>IF(WEEKDAY(B79,2)&gt;5,"休日",IFERROR(IF(VLOOKUP(B79,祝日!B:B,1,FALSE),"休日",""),""))</f>
        <v/>
      </c>
      <c r="E79" s="169"/>
      <c r="F79" s="170" t="str">
        <f t="shared" si="6"/>
        <v/>
      </c>
      <c r="G79" s="172"/>
      <c r="H79" s="170" t="str">
        <f t="shared" si="7"/>
        <v/>
      </c>
      <c r="I79" t="str">
        <f t="shared" si="8"/>
        <v>○</v>
      </c>
      <c r="J79" t="str">
        <f>IF(AND(YEAR(B79)=YEAR($B$8)+1,MONTH(B79)=4),"×",IF(B79&lt;基本情報!$C$8,"×",IF(B79&lt;基本情報!$C$9,"-",IF(B79&gt;=基本情報!$E$9+1,"×",IF(AND(B79&gt;=基本情報!$C$9,B79&lt;=基本情報!$E$9),"○",IF(TRUE,"×"))))))</f>
        <v>○</v>
      </c>
      <c r="K79" t="str">
        <f>IF(AND(YEAR(B79)=YEAR($B$8)+1,MONTH(B79)=4),"×",IF(B79&lt;基本情報!$C$12,"×",IF(B79&lt;基本情報!$C$13,"-",IF(B79&gt;=基本情報!$E$13+1,"×",IF(AND(B79&gt;=基本情報!$C$13,B79&lt;=基本情報!$E$13),"○",IF(TRUE,"×"))))))</f>
        <v>○</v>
      </c>
    </row>
    <row r="80" spans="2:11" x14ac:dyDescent="0.4">
      <c r="B80" s="8">
        <f t="shared" si="9"/>
        <v>45820</v>
      </c>
      <c r="C80" s="43" t="str">
        <f t="shared" si="5"/>
        <v>木</v>
      </c>
      <c r="D80" s="45" t="str">
        <f>IF(WEEKDAY(B80,2)&gt;5,"休日",IFERROR(IF(VLOOKUP(B80,祝日!B:B,1,FALSE),"休日",""),""))</f>
        <v/>
      </c>
      <c r="E80" s="169"/>
      <c r="F80" s="170" t="str">
        <f t="shared" si="6"/>
        <v/>
      </c>
      <c r="G80" s="172"/>
      <c r="H80" s="170" t="str">
        <f t="shared" si="7"/>
        <v/>
      </c>
      <c r="I80" t="str">
        <f t="shared" si="8"/>
        <v>○</v>
      </c>
      <c r="J80" t="str">
        <f>IF(AND(YEAR(B80)=YEAR($B$8)+1,MONTH(B80)=4),"×",IF(B80&lt;基本情報!$C$8,"×",IF(B80&lt;基本情報!$C$9,"-",IF(B80&gt;=基本情報!$E$9+1,"×",IF(AND(B80&gt;=基本情報!$C$9,B80&lt;=基本情報!$E$9),"○",IF(TRUE,"×"))))))</f>
        <v>○</v>
      </c>
      <c r="K80" t="str">
        <f>IF(AND(YEAR(B80)=YEAR($B$8)+1,MONTH(B80)=4),"×",IF(B80&lt;基本情報!$C$12,"×",IF(B80&lt;基本情報!$C$13,"-",IF(B80&gt;=基本情報!$E$13+1,"×",IF(AND(B80&gt;=基本情報!$C$13,B80&lt;=基本情報!$E$13),"○",IF(TRUE,"×"))))))</f>
        <v>○</v>
      </c>
    </row>
    <row r="81" spans="2:11" x14ac:dyDescent="0.4">
      <c r="B81" s="8">
        <f t="shared" si="9"/>
        <v>45821</v>
      </c>
      <c r="C81" s="43" t="str">
        <f t="shared" si="5"/>
        <v>金</v>
      </c>
      <c r="D81" s="45" t="str">
        <f>IF(WEEKDAY(B81,2)&gt;5,"休日",IFERROR(IF(VLOOKUP(B81,祝日!B:B,1,FALSE),"休日",""),""))</f>
        <v/>
      </c>
      <c r="E81" s="169"/>
      <c r="F81" s="170" t="str">
        <f t="shared" si="6"/>
        <v/>
      </c>
      <c r="G81" s="172"/>
      <c r="H81" s="170" t="str">
        <f t="shared" si="7"/>
        <v/>
      </c>
      <c r="I81" t="str">
        <f t="shared" si="8"/>
        <v>○</v>
      </c>
      <c r="J81" t="str">
        <f>IF(AND(YEAR(B81)=YEAR($B$8)+1,MONTH(B81)=4),"×",IF(B81&lt;基本情報!$C$8,"×",IF(B81&lt;基本情報!$C$9,"-",IF(B81&gt;=基本情報!$E$9+1,"×",IF(AND(B81&gt;=基本情報!$C$9,B81&lt;=基本情報!$E$9),"○",IF(TRUE,"×"))))))</f>
        <v>○</v>
      </c>
      <c r="K81" t="str">
        <f>IF(AND(YEAR(B81)=YEAR($B$8)+1,MONTH(B81)=4),"×",IF(B81&lt;基本情報!$C$12,"×",IF(B81&lt;基本情報!$C$13,"-",IF(B81&gt;=基本情報!$E$13+1,"×",IF(AND(B81&gt;=基本情報!$C$13,B81&lt;=基本情報!$E$13),"○",IF(TRUE,"×"))))))</f>
        <v>○</v>
      </c>
    </row>
    <row r="82" spans="2:11" x14ac:dyDescent="0.4">
      <c r="B82" s="8">
        <f t="shared" si="9"/>
        <v>45822</v>
      </c>
      <c r="C82" s="43" t="str">
        <f t="shared" si="5"/>
        <v>土</v>
      </c>
      <c r="D82" s="45" t="str">
        <f>IF(WEEKDAY(B82,2)&gt;5,"休日",IFERROR(IF(VLOOKUP(B82,祝日!B:B,1,FALSE),"休日",""),""))</f>
        <v>休日</v>
      </c>
      <c r="E82" s="169"/>
      <c r="F82" s="170" t="str">
        <f t="shared" si="6"/>
        <v>休工</v>
      </c>
      <c r="G82" s="172"/>
      <c r="H82" s="170" t="str">
        <f t="shared" si="7"/>
        <v>休工</v>
      </c>
      <c r="I82" t="str">
        <f t="shared" si="8"/>
        <v>○</v>
      </c>
      <c r="J82" t="str">
        <f>IF(AND(YEAR(B82)=YEAR($B$8)+1,MONTH(B82)=4),"×",IF(B82&lt;基本情報!$C$8,"×",IF(B82&lt;基本情報!$C$9,"-",IF(B82&gt;=基本情報!$E$9+1,"×",IF(AND(B82&gt;=基本情報!$C$9,B82&lt;=基本情報!$E$9),"○",IF(TRUE,"×"))))))</f>
        <v>○</v>
      </c>
      <c r="K82" t="str">
        <f>IF(AND(YEAR(B82)=YEAR($B$8)+1,MONTH(B82)=4),"×",IF(B82&lt;基本情報!$C$12,"×",IF(B82&lt;基本情報!$C$13,"-",IF(B82&gt;=基本情報!$E$13+1,"×",IF(AND(B82&gt;=基本情報!$C$13,B82&lt;=基本情報!$E$13),"○",IF(TRUE,"×"))))))</f>
        <v>○</v>
      </c>
    </row>
    <row r="83" spans="2:11" x14ac:dyDescent="0.4">
      <c r="B83" s="8">
        <f t="shared" si="9"/>
        <v>45823</v>
      </c>
      <c r="C83" s="43" t="str">
        <f t="shared" si="5"/>
        <v>日</v>
      </c>
      <c r="D83" s="45" t="str">
        <f>IF(WEEKDAY(B83,2)&gt;5,"休日",IFERROR(IF(VLOOKUP(B83,祝日!B:B,1,FALSE),"休日",""),""))</f>
        <v>休日</v>
      </c>
      <c r="E83" s="169"/>
      <c r="F83" s="170" t="str">
        <f t="shared" si="6"/>
        <v>休工</v>
      </c>
      <c r="G83" s="172"/>
      <c r="H83" s="170" t="str">
        <f t="shared" si="7"/>
        <v>休工</v>
      </c>
      <c r="I83" t="str">
        <f t="shared" si="8"/>
        <v>○</v>
      </c>
      <c r="J83" t="str">
        <f>IF(AND(YEAR(B83)=YEAR($B$8)+1,MONTH(B83)=4),"×",IF(B83&lt;基本情報!$C$8,"×",IF(B83&lt;基本情報!$C$9,"-",IF(B83&gt;=基本情報!$E$9+1,"×",IF(AND(B83&gt;=基本情報!$C$9,B83&lt;=基本情報!$E$9),"○",IF(TRUE,"×"))))))</f>
        <v>○</v>
      </c>
      <c r="K83" t="str">
        <f>IF(AND(YEAR(B83)=YEAR($B$8)+1,MONTH(B83)=4),"×",IF(B83&lt;基本情報!$C$12,"×",IF(B83&lt;基本情報!$C$13,"-",IF(B83&gt;=基本情報!$E$13+1,"×",IF(AND(B83&gt;=基本情報!$C$13,B83&lt;=基本情報!$E$13),"○",IF(TRUE,"×"))))))</f>
        <v>○</v>
      </c>
    </row>
    <row r="84" spans="2:11" x14ac:dyDescent="0.4">
      <c r="B84" s="8">
        <f t="shared" si="9"/>
        <v>45824</v>
      </c>
      <c r="C84" s="43" t="str">
        <f t="shared" si="5"/>
        <v>月</v>
      </c>
      <c r="D84" s="45" t="str">
        <f>IF(WEEKDAY(B84,2)&gt;5,"休日",IFERROR(IF(VLOOKUP(B84,祝日!B:B,1,FALSE),"休日",""),""))</f>
        <v/>
      </c>
      <c r="E84" s="169"/>
      <c r="F84" s="170" t="str">
        <f t="shared" si="6"/>
        <v/>
      </c>
      <c r="G84" s="172"/>
      <c r="H84" s="170" t="str">
        <f t="shared" si="7"/>
        <v/>
      </c>
      <c r="I84" t="str">
        <f t="shared" si="8"/>
        <v>○</v>
      </c>
      <c r="J84" t="str">
        <f>IF(AND(YEAR(B84)=YEAR($B$8)+1,MONTH(B84)=4),"×",IF(B84&lt;基本情報!$C$8,"×",IF(B84&lt;基本情報!$C$9,"-",IF(B84&gt;=基本情報!$E$9+1,"×",IF(AND(B84&gt;=基本情報!$C$9,B84&lt;=基本情報!$E$9),"○",IF(TRUE,"×"))))))</f>
        <v>○</v>
      </c>
      <c r="K84" t="str">
        <f>IF(AND(YEAR(B84)=YEAR($B$8)+1,MONTH(B84)=4),"×",IF(B84&lt;基本情報!$C$12,"×",IF(B84&lt;基本情報!$C$13,"-",IF(B84&gt;=基本情報!$E$13+1,"×",IF(AND(B84&gt;=基本情報!$C$13,B84&lt;=基本情報!$E$13),"○",IF(TRUE,"×"))))))</f>
        <v>○</v>
      </c>
    </row>
    <row r="85" spans="2:11" x14ac:dyDescent="0.4">
      <c r="B85" s="8">
        <f t="shared" si="9"/>
        <v>45825</v>
      </c>
      <c r="C85" s="43" t="str">
        <f t="shared" si="5"/>
        <v>火</v>
      </c>
      <c r="D85" s="45" t="str">
        <f>IF(WEEKDAY(B85,2)&gt;5,"休日",IFERROR(IF(VLOOKUP(B85,祝日!B:B,1,FALSE),"休日",""),""))</f>
        <v/>
      </c>
      <c r="E85" s="169"/>
      <c r="F85" s="170" t="str">
        <f t="shared" si="6"/>
        <v/>
      </c>
      <c r="G85" s="172"/>
      <c r="H85" s="170" t="str">
        <f t="shared" si="7"/>
        <v/>
      </c>
      <c r="I85" t="str">
        <f t="shared" si="8"/>
        <v>○</v>
      </c>
      <c r="J85" t="str">
        <f>IF(AND(YEAR(B85)=YEAR($B$8)+1,MONTH(B85)=4),"×",IF(B85&lt;基本情報!$C$8,"×",IF(B85&lt;基本情報!$C$9,"-",IF(B85&gt;=基本情報!$E$9+1,"×",IF(AND(B85&gt;=基本情報!$C$9,B85&lt;=基本情報!$E$9),"○",IF(TRUE,"×"))))))</f>
        <v>○</v>
      </c>
      <c r="K85" t="str">
        <f>IF(AND(YEAR(B85)=YEAR($B$8)+1,MONTH(B85)=4),"×",IF(B85&lt;基本情報!$C$12,"×",IF(B85&lt;基本情報!$C$13,"-",IF(B85&gt;=基本情報!$E$13+1,"×",IF(AND(B85&gt;=基本情報!$C$13,B85&lt;=基本情報!$E$13),"○",IF(TRUE,"×"))))))</f>
        <v>○</v>
      </c>
    </row>
    <row r="86" spans="2:11" x14ac:dyDescent="0.4">
      <c r="B86" s="8">
        <f t="shared" si="9"/>
        <v>45826</v>
      </c>
      <c r="C86" s="43" t="str">
        <f t="shared" si="5"/>
        <v>水</v>
      </c>
      <c r="D86" s="45" t="str">
        <f>IF(WEEKDAY(B86,2)&gt;5,"休日",IFERROR(IF(VLOOKUP(B86,祝日!B:B,1,FALSE),"休日",""),""))</f>
        <v/>
      </c>
      <c r="E86" s="169"/>
      <c r="F86" s="170" t="str">
        <f t="shared" si="6"/>
        <v/>
      </c>
      <c r="G86" s="172"/>
      <c r="H86" s="170" t="str">
        <f t="shared" si="7"/>
        <v/>
      </c>
      <c r="I86" t="str">
        <f t="shared" si="8"/>
        <v>○</v>
      </c>
      <c r="J86" t="str">
        <f>IF(AND(YEAR(B86)=YEAR($B$8)+1,MONTH(B86)=4),"×",IF(B86&lt;基本情報!$C$8,"×",IF(B86&lt;基本情報!$C$9,"-",IF(B86&gt;=基本情報!$E$9+1,"×",IF(AND(B86&gt;=基本情報!$C$9,B86&lt;=基本情報!$E$9),"○",IF(TRUE,"×"))))))</f>
        <v>○</v>
      </c>
      <c r="K86" t="str">
        <f>IF(AND(YEAR(B86)=YEAR($B$8)+1,MONTH(B86)=4),"×",IF(B86&lt;基本情報!$C$12,"×",IF(B86&lt;基本情報!$C$13,"-",IF(B86&gt;=基本情報!$E$13+1,"×",IF(AND(B86&gt;=基本情報!$C$13,B86&lt;=基本情報!$E$13),"○",IF(TRUE,"×"))))))</f>
        <v>○</v>
      </c>
    </row>
    <row r="87" spans="2:11" x14ac:dyDescent="0.4">
      <c r="B87" s="8">
        <f t="shared" si="9"/>
        <v>45827</v>
      </c>
      <c r="C87" s="43" t="str">
        <f t="shared" si="5"/>
        <v>木</v>
      </c>
      <c r="D87" s="45" t="str">
        <f>IF(WEEKDAY(B87,2)&gt;5,"休日",IFERROR(IF(VLOOKUP(B87,祝日!B:B,1,FALSE),"休日",""),""))</f>
        <v/>
      </c>
      <c r="E87" s="169"/>
      <c r="F87" s="170" t="str">
        <f t="shared" si="6"/>
        <v/>
      </c>
      <c r="G87" s="172"/>
      <c r="H87" s="170" t="str">
        <f t="shared" si="7"/>
        <v/>
      </c>
      <c r="I87" t="str">
        <f t="shared" si="8"/>
        <v>○</v>
      </c>
      <c r="J87" t="str">
        <f>IF(AND(YEAR(B87)=YEAR($B$8)+1,MONTH(B87)=4),"×",IF(B87&lt;基本情報!$C$8,"×",IF(B87&lt;基本情報!$C$9,"-",IF(B87&gt;=基本情報!$E$9+1,"×",IF(AND(B87&gt;=基本情報!$C$9,B87&lt;=基本情報!$E$9),"○",IF(TRUE,"×"))))))</f>
        <v>○</v>
      </c>
      <c r="K87" t="str">
        <f>IF(AND(YEAR(B87)=YEAR($B$8)+1,MONTH(B87)=4),"×",IF(B87&lt;基本情報!$C$12,"×",IF(B87&lt;基本情報!$C$13,"-",IF(B87&gt;=基本情報!$E$13+1,"×",IF(AND(B87&gt;=基本情報!$C$13,B87&lt;=基本情報!$E$13),"○",IF(TRUE,"×"))))))</f>
        <v>○</v>
      </c>
    </row>
    <row r="88" spans="2:11" x14ac:dyDescent="0.4">
      <c r="B88" s="8">
        <f t="shared" si="9"/>
        <v>45828</v>
      </c>
      <c r="C88" s="43" t="str">
        <f t="shared" si="5"/>
        <v>金</v>
      </c>
      <c r="D88" s="45" t="str">
        <f>IF(WEEKDAY(B88,2)&gt;5,"休日",IFERROR(IF(VLOOKUP(B88,祝日!B:B,1,FALSE),"休日",""),""))</f>
        <v/>
      </c>
      <c r="E88" s="169"/>
      <c r="F88" s="170" t="str">
        <f t="shared" si="6"/>
        <v/>
      </c>
      <c r="G88" s="172"/>
      <c r="H88" s="170" t="str">
        <f t="shared" si="7"/>
        <v/>
      </c>
      <c r="I88" t="str">
        <f t="shared" si="8"/>
        <v>○</v>
      </c>
      <c r="J88" t="str">
        <f>IF(AND(YEAR(B88)=YEAR($B$8)+1,MONTH(B88)=4),"×",IF(B88&lt;基本情報!$C$8,"×",IF(B88&lt;基本情報!$C$9,"-",IF(B88&gt;=基本情報!$E$9+1,"×",IF(AND(B88&gt;=基本情報!$C$9,B88&lt;=基本情報!$E$9),"○",IF(TRUE,"×"))))))</f>
        <v>○</v>
      </c>
      <c r="K88" t="str">
        <f>IF(AND(YEAR(B88)=YEAR($B$8)+1,MONTH(B88)=4),"×",IF(B88&lt;基本情報!$C$12,"×",IF(B88&lt;基本情報!$C$13,"-",IF(B88&gt;=基本情報!$E$13+1,"×",IF(AND(B88&gt;=基本情報!$C$13,B88&lt;=基本情報!$E$13),"○",IF(TRUE,"×"))))))</f>
        <v>○</v>
      </c>
    </row>
    <row r="89" spans="2:11" x14ac:dyDescent="0.4">
      <c r="B89" s="8">
        <f t="shared" si="9"/>
        <v>45829</v>
      </c>
      <c r="C89" s="43" t="str">
        <f t="shared" si="5"/>
        <v>土</v>
      </c>
      <c r="D89" s="45" t="str">
        <f>IF(WEEKDAY(B89,2)&gt;5,"休日",IFERROR(IF(VLOOKUP(B89,祝日!B:B,1,FALSE),"休日",""),""))</f>
        <v>休日</v>
      </c>
      <c r="E89" s="169"/>
      <c r="F89" s="170" t="str">
        <f t="shared" si="6"/>
        <v>休工</v>
      </c>
      <c r="G89" s="172"/>
      <c r="H89" s="170" t="str">
        <f t="shared" si="7"/>
        <v>休工</v>
      </c>
      <c r="I89" t="str">
        <f t="shared" si="8"/>
        <v>○</v>
      </c>
      <c r="J89" t="str">
        <f>IF(AND(YEAR(B89)=YEAR($B$8)+1,MONTH(B89)=4),"×",IF(B89&lt;基本情報!$C$8,"×",IF(B89&lt;基本情報!$C$9,"-",IF(B89&gt;=基本情報!$E$9+1,"×",IF(AND(B89&gt;=基本情報!$C$9,B89&lt;=基本情報!$E$9),"○",IF(TRUE,"×"))))))</f>
        <v>○</v>
      </c>
      <c r="K89" t="str">
        <f>IF(AND(YEAR(B89)=YEAR($B$8)+1,MONTH(B89)=4),"×",IF(B89&lt;基本情報!$C$12,"×",IF(B89&lt;基本情報!$C$13,"-",IF(B89&gt;=基本情報!$E$13+1,"×",IF(AND(B89&gt;=基本情報!$C$13,B89&lt;=基本情報!$E$13),"○",IF(TRUE,"×"))))))</f>
        <v>○</v>
      </c>
    </row>
    <row r="90" spans="2:11" x14ac:dyDescent="0.4">
      <c r="B90" s="8">
        <f t="shared" si="9"/>
        <v>45830</v>
      </c>
      <c r="C90" s="43" t="str">
        <f t="shared" si="5"/>
        <v>日</v>
      </c>
      <c r="D90" s="45" t="str">
        <f>IF(WEEKDAY(B90,2)&gt;5,"休日",IFERROR(IF(VLOOKUP(B90,祝日!B:B,1,FALSE),"休日",""),""))</f>
        <v>休日</v>
      </c>
      <c r="E90" s="169"/>
      <c r="F90" s="170" t="str">
        <f t="shared" si="6"/>
        <v>休工</v>
      </c>
      <c r="G90" s="172"/>
      <c r="H90" s="170" t="str">
        <f t="shared" si="7"/>
        <v>休工</v>
      </c>
      <c r="I90" t="str">
        <f t="shared" si="8"/>
        <v>○</v>
      </c>
      <c r="J90" t="str">
        <f>IF(AND(YEAR(B90)=YEAR($B$8)+1,MONTH(B90)=4),"×",IF(B90&lt;基本情報!$C$8,"×",IF(B90&lt;基本情報!$C$9,"-",IF(B90&gt;=基本情報!$E$9+1,"×",IF(AND(B90&gt;=基本情報!$C$9,B90&lt;=基本情報!$E$9),"○",IF(TRUE,"×"))))))</f>
        <v>○</v>
      </c>
      <c r="K90" t="str">
        <f>IF(AND(YEAR(B90)=YEAR($B$8)+1,MONTH(B90)=4),"×",IF(B90&lt;基本情報!$C$12,"×",IF(B90&lt;基本情報!$C$13,"-",IF(B90&gt;=基本情報!$E$13+1,"×",IF(AND(B90&gt;=基本情報!$C$13,B90&lt;=基本情報!$E$13),"○",IF(TRUE,"×"))))))</f>
        <v>○</v>
      </c>
    </row>
    <row r="91" spans="2:11" x14ac:dyDescent="0.4">
      <c r="B91" s="8">
        <f t="shared" si="9"/>
        <v>45831</v>
      </c>
      <c r="C91" s="43" t="str">
        <f t="shared" si="5"/>
        <v>月</v>
      </c>
      <c r="D91" s="45" t="str">
        <f>IF(WEEKDAY(B91,2)&gt;5,"休日",IFERROR(IF(VLOOKUP(B91,祝日!B:B,1,FALSE),"休日",""),""))</f>
        <v/>
      </c>
      <c r="E91" s="169"/>
      <c r="F91" s="170" t="str">
        <f t="shared" si="6"/>
        <v/>
      </c>
      <c r="G91" s="172"/>
      <c r="H91" s="170" t="str">
        <f t="shared" si="7"/>
        <v/>
      </c>
      <c r="I91" t="str">
        <f t="shared" si="8"/>
        <v>○</v>
      </c>
      <c r="J91" t="str">
        <f>IF(AND(YEAR(B91)=YEAR($B$8)+1,MONTH(B91)=4),"×",IF(B91&lt;基本情報!$C$8,"×",IF(B91&lt;基本情報!$C$9,"-",IF(B91&gt;=基本情報!$E$9+1,"×",IF(AND(B91&gt;=基本情報!$C$9,B91&lt;=基本情報!$E$9),"○",IF(TRUE,"×"))))))</f>
        <v>○</v>
      </c>
      <c r="K91" t="str">
        <f>IF(AND(YEAR(B91)=YEAR($B$8)+1,MONTH(B91)=4),"×",IF(B91&lt;基本情報!$C$12,"×",IF(B91&lt;基本情報!$C$13,"-",IF(B91&gt;=基本情報!$E$13+1,"×",IF(AND(B91&gt;=基本情報!$C$13,B91&lt;=基本情報!$E$13),"○",IF(TRUE,"×"))))))</f>
        <v>○</v>
      </c>
    </row>
    <row r="92" spans="2:11" x14ac:dyDescent="0.4">
      <c r="B92" s="8">
        <f t="shared" si="9"/>
        <v>45832</v>
      </c>
      <c r="C92" s="43" t="str">
        <f t="shared" si="5"/>
        <v>火</v>
      </c>
      <c r="D92" s="45" t="str">
        <f>IF(WEEKDAY(B92,2)&gt;5,"休日",IFERROR(IF(VLOOKUP(B92,祝日!B:B,1,FALSE),"休日",""),""))</f>
        <v/>
      </c>
      <c r="E92" s="169"/>
      <c r="F92" s="170" t="str">
        <f t="shared" si="6"/>
        <v/>
      </c>
      <c r="G92" s="172"/>
      <c r="H92" s="170" t="str">
        <f t="shared" si="7"/>
        <v/>
      </c>
      <c r="I92" t="str">
        <f t="shared" si="8"/>
        <v>○</v>
      </c>
      <c r="J92" t="str">
        <f>IF(AND(YEAR(B92)=YEAR($B$8)+1,MONTH(B92)=4),"×",IF(B92&lt;基本情報!$C$8,"×",IF(B92&lt;基本情報!$C$9,"-",IF(B92&gt;=基本情報!$E$9+1,"×",IF(AND(B92&gt;=基本情報!$C$9,B92&lt;=基本情報!$E$9),"○",IF(TRUE,"×"))))))</f>
        <v>○</v>
      </c>
      <c r="K92" t="str">
        <f>IF(AND(YEAR(B92)=YEAR($B$8)+1,MONTH(B92)=4),"×",IF(B92&lt;基本情報!$C$12,"×",IF(B92&lt;基本情報!$C$13,"-",IF(B92&gt;=基本情報!$E$13+1,"×",IF(AND(B92&gt;=基本情報!$C$13,B92&lt;=基本情報!$E$13),"○",IF(TRUE,"×"))))))</f>
        <v>○</v>
      </c>
    </row>
    <row r="93" spans="2:11" x14ac:dyDescent="0.4">
      <c r="B93" s="8">
        <f t="shared" si="9"/>
        <v>45833</v>
      </c>
      <c r="C93" s="43" t="str">
        <f t="shared" si="5"/>
        <v>水</v>
      </c>
      <c r="D93" s="45" t="str">
        <f>IF(WEEKDAY(B93,2)&gt;5,"休日",IFERROR(IF(VLOOKUP(B93,祝日!B:B,1,FALSE),"休日",""),""))</f>
        <v/>
      </c>
      <c r="E93" s="169"/>
      <c r="F93" s="170" t="str">
        <f t="shared" si="6"/>
        <v/>
      </c>
      <c r="G93" s="172"/>
      <c r="H93" s="170" t="str">
        <f t="shared" si="7"/>
        <v/>
      </c>
      <c r="I93" t="str">
        <f t="shared" si="8"/>
        <v>○</v>
      </c>
      <c r="J93" t="str">
        <f>IF(AND(YEAR(B93)=YEAR($B$8)+1,MONTH(B93)=4),"×",IF(B93&lt;基本情報!$C$8,"×",IF(B93&lt;基本情報!$C$9,"-",IF(B93&gt;=基本情報!$E$9+1,"×",IF(AND(B93&gt;=基本情報!$C$9,B93&lt;=基本情報!$E$9),"○",IF(TRUE,"×"))))))</f>
        <v>○</v>
      </c>
      <c r="K93" t="str">
        <f>IF(AND(YEAR(B93)=YEAR($B$8)+1,MONTH(B93)=4),"×",IF(B93&lt;基本情報!$C$12,"×",IF(B93&lt;基本情報!$C$13,"-",IF(B93&gt;=基本情報!$E$13+1,"×",IF(AND(B93&gt;=基本情報!$C$13,B93&lt;=基本情報!$E$13),"○",IF(TRUE,"×"))))))</f>
        <v>○</v>
      </c>
    </row>
    <row r="94" spans="2:11" x14ac:dyDescent="0.4">
      <c r="B94" s="8">
        <f t="shared" si="9"/>
        <v>45834</v>
      </c>
      <c r="C94" s="43" t="str">
        <f t="shared" si="5"/>
        <v>木</v>
      </c>
      <c r="D94" s="45" t="str">
        <f>IF(WEEKDAY(B94,2)&gt;5,"休日",IFERROR(IF(VLOOKUP(B94,祝日!B:B,1,FALSE),"休日",""),""))</f>
        <v/>
      </c>
      <c r="E94" s="169"/>
      <c r="F94" s="170" t="str">
        <f t="shared" si="6"/>
        <v/>
      </c>
      <c r="G94" s="172"/>
      <c r="H94" s="170" t="str">
        <f t="shared" si="7"/>
        <v/>
      </c>
      <c r="I94" t="str">
        <f t="shared" si="8"/>
        <v>○</v>
      </c>
      <c r="J94" t="str">
        <f>IF(AND(YEAR(B94)=YEAR($B$8)+1,MONTH(B94)=4),"×",IF(B94&lt;基本情報!$C$8,"×",IF(B94&lt;基本情報!$C$9,"-",IF(B94&gt;=基本情報!$E$9+1,"×",IF(AND(B94&gt;=基本情報!$C$9,B94&lt;=基本情報!$E$9),"○",IF(TRUE,"×"))))))</f>
        <v>○</v>
      </c>
      <c r="K94" t="str">
        <f>IF(AND(YEAR(B94)=YEAR($B$8)+1,MONTH(B94)=4),"×",IF(B94&lt;基本情報!$C$12,"×",IF(B94&lt;基本情報!$C$13,"-",IF(B94&gt;=基本情報!$E$13+1,"×",IF(AND(B94&gt;=基本情報!$C$13,B94&lt;=基本情報!$E$13),"○",IF(TRUE,"×"))))))</f>
        <v>○</v>
      </c>
    </row>
    <row r="95" spans="2:11" x14ac:dyDescent="0.4">
      <c r="B95" s="8">
        <f t="shared" si="9"/>
        <v>45835</v>
      </c>
      <c r="C95" s="43" t="str">
        <f t="shared" si="5"/>
        <v>金</v>
      </c>
      <c r="D95" s="45" t="str">
        <f>IF(WEEKDAY(B95,2)&gt;5,"休日",IFERROR(IF(VLOOKUP(B95,祝日!B:B,1,FALSE),"休日",""),""))</f>
        <v/>
      </c>
      <c r="E95" s="169"/>
      <c r="F95" s="170" t="str">
        <f t="shared" si="6"/>
        <v/>
      </c>
      <c r="G95" s="172"/>
      <c r="H95" s="170" t="str">
        <f t="shared" si="7"/>
        <v/>
      </c>
      <c r="I95" t="str">
        <f t="shared" si="8"/>
        <v>○</v>
      </c>
      <c r="J95" t="str">
        <f>IF(AND(YEAR(B95)=YEAR($B$8)+1,MONTH(B95)=4),"×",IF(B95&lt;基本情報!$C$8,"×",IF(B95&lt;基本情報!$C$9,"-",IF(B95&gt;=基本情報!$E$9+1,"×",IF(AND(B95&gt;=基本情報!$C$9,B95&lt;=基本情報!$E$9),"○",IF(TRUE,"×"))))))</f>
        <v>○</v>
      </c>
      <c r="K95" t="str">
        <f>IF(AND(YEAR(B95)=YEAR($B$8)+1,MONTH(B95)=4),"×",IF(B95&lt;基本情報!$C$12,"×",IF(B95&lt;基本情報!$C$13,"-",IF(B95&gt;=基本情報!$E$13+1,"×",IF(AND(B95&gt;=基本情報!$C$13,B95&lt;=基本情報!$E$13),"○",IF(TRUE,"×"))))))</f>
        <v>○</v>
      </c>
    </row>
    <row r="96" spans="2:11" x14ac:dyDescent="0.4">
      <c r="B96" s="8">
        <f t="shared" si="9"/>
        <v>45836</v>
      </c>
      <c r="C96" s="43" t="str">
        <f t="shared" si="5"/>
        <v>土</v>
      </c>
      <c r="D96" s="45" t="str">
        <f>IF(WEEKDAY(B96,2)&gt;5,"休日",IFERROR(IF(VLOOKUP(B96,祝日!B:B,1,FALSE),"休日",""),""))</f>
        <v>休日</v>
      </c>
      <c r="E96" s="169"/>
      <c r="F96" s="170" t="str">
        <f t="shared" si="6"/>
        <v>休工</v>
      </c>
      <c r="G96" s="172"/>
      <c r="H96" s="170" t="str">
        <f t="shared" si="7"/>
        <v>休工</v>
      </c>
      <c r="I96" t="str">
        <f t="shared" si="8"/>
        <v>○</v>
      </c>
      <c r="J96" t="str">
        <f>IF(AND(YEAR(B96)=YEAR($B$8)+1,MONTH(B96)=4),"×",IF(B96&lt;基本情報!$C$8,"×",IF(B96&lt;基本情報!$C$9,"-",IF(B96&gt;=基本情報!$E$9+1,"×",IF(AND(B96&gt;=基本情報!$C$9,B96&lt;=基本情報!$E$9),"○",IF(TRUE,"×"))))))</f>
        <v>○</v>
      </c>
      <c r="K96" t="str">
        <f>IF(AND(YEAR(B96)=YEAR($B$8)+1,MONTH(B96)=4),"×",IF(B96&lt;基本情報!$C$12,"×",IF(B96&lt;基本情報!$C$13,"-",IF(B96&gt;=基本情報!$E$13+1,"×",IF(AND(B96&gt;=基本情報!$C$13,B96&lt;=基本情報!$E$13),"○",IF(TRUE,"×"))))))</f>
        <v>○</v>
      </c>
    </row>
    <row r="97" spans="2:11" x14ac:dyDescent="0.4">
      <c r="B97" s="8">
        <f t="shared" si="9"/>
        <v>45837</v>
      </c>
      <c r="C97" s="43" t="str">
        <f t="shared" si="5"/>
        <v>日</v>
      </c>
      <c r="D97" s="45" t="str">
        <f>IF(WEEKDAY(B97,2)&gt;5,"休日",IFERROR(IF(VLOOKUP(B97,祝日!B:B,1,FALSE),"休日",""),""))</f>
        <v>休日</v>
      </c>
      <c r="E97" s="169"/>
      <c r="F97" s="170" t="str">
        <f t="shared" si="6"/>
        <v>休工</v>
      </c>
      <c r="G97" s="172"/>
      <c r="H97" s="170" t="str">
        <f t="shared" si="7"/>
        <v>休工</v>
      </c>
      <c r="I97" t="str">
        <f t="shared" si="8"/>
        <v>○</v>
      </c>
      <c r="J97" t="str">
        <f>IF(AND(YEAR(B97)=YEAR($B$8)+1,MONTH(B97)=4),"×",IF(B97&lt;基本情報!$C$8,"×",IF(B97&lt;基本情報!$C$9,"-",IF(B97&gt;=基本情報!$E$9+1,"×",IF(AND(B97&gt;=基本情報!$C$9,B97&lt;=基本情報!$E$9),"○",IF(TRUE,"×"))))))</f>
        <v>○</v>
      </c>
      <c r="K97" t="str">
        <f>IF(AND(YEAR(B97)=YEAR($B$8)+1,MONTH(B97)=4),"×",IF(B97&lt;基本情報!$C$12,"×",IF(B97&lt;基本情報!$C$13,"-",IF(B97&gt;=基本情報!$E$13+1,"×",IF(AND(B97&gt;=基本情報!$C$13,B97&lt;=基本情報!$E$13),"○",IF(TRUE,"×"))))))</f>
        <v>○</v>
      </c>
    </row>
    <row r="98" spans="2:11" x14ac:dyDescent="0.4">
      <c r="B98" s="8">
        <f t="shared" si="9"/>
        <v>45838</v>
      </c>
      <c r="C98" s="43" t="str">
        <f t="shared" si="5"/>
        <v>月</v>
      </c>
      <c r="D98" s="45" t="str">
        <f>IF(WEEKDAY(B98,2)&gt;5,"休日",IFERROR(IF(VLOOKUP(B98,祝日!B:B,1,FALSE),"休日",""),""))</f>
        <v/>
      </c>
      <c r="E98" s="169"/>
      <c r="F98" s="170" t="str">
        <f t="shared" si="6"/>
        <v/>
      </c>
      <c r="G98" s="172"/>
      <c r="H98" s="170" t="str">
        <f t="shared" si="7"/>
        <v/>
      </c>
      <c r="I98" t="str">
        <f t="shared" si="8"/>
        <v>○</v>
      </c>
      <c r="J98" t="str">
        <f>IF(AND(YEAR(B98)=YEAR($B$8)+1,MONTH(B98)=4),"×",IF(B98&lt;基本情報!$C$8,"×",IF(B98&lt;基本情報!$C$9,"-",IF(B98&gt;=基本情報!$E$9+1,"×",IF(AND(B98&gt;=基本情報!$C$9,B98&lt;=基本情報!$E$9),"○",IF(TRUE,"×"))))))</f>
        <v>○</v>
      </c>
      <c r="K98" t="str">
        <f>IF(AND(YEAR(B98)=YEAR($B$8)+1,MONTH(B98)=4),"×",IF(B98&lt;基本情報!$C$12,"×",IF(B98&lt;基本情報!$C$13,"-",IF(B98&gt;=基本情報!$E$13+1,"×",IF(AND(B98&gt;=基本情報!$C$13,B98&lt;=基本情報!$E$13),"○",IF(TRUE,"×"))))))</f>
        <v>○</v>
      </c>
    </row>
    <row r="99" spans="2:11" x14ac:dyDescent="0.4">
      <c r="B99" s="8">
        <f t="shared" si="9"/>
        <v>45839</v>
      </c>
      <c r="C99" s="43" t="str">
        <f t="shared" si="5"/>
        <v>火</v>
      </c>
      <c r="D99" s="45" t="str">
        <f>IF(WEEKDAY(B99,2)&gt;5,"休日",IFERROR(IF(VLOOKUP(B99,祝日!B:B,1,FALSE),"休日",""),""))</f>
        <v/>
      </c>
      <c r="E99" s="169"/>
      <c r="F99" s="170" t="str">
        <f t="shared" si="6"/>
        <v/>
      </c>
      <c r="G99" s="172"/>
      <c r="H99" s="170" t="str">
        <f t="shared" si="7"/>
        <v/>
      </c>
      <c r="I99" t="str">
        <f t="shared" si="8"/>
        <v>○</v>
      </c>
      <c r="J99" t="str">
        <f>IF(AND(YEAR(B99)=YEAR($B$8)+1,MONTH(B99)=4),"×",IF(B99&lt;基本情報!$C$8,"×",IF(B99&lt;基本情報!$C$9,"-",IF(B99&gt;=基本情報!$E$9+1,"×",IF(AND(B99&gt;=基本情報!$C$9,B99&lt;=基本情報!$E$9),"○",IF(TRUE,"×"))))))</f>
        <v>○</v>
      </c>
      <c r="K99" t="str">
        <f>IF(AND(YEAR(B99)=YEAR($B$8)+1,MONTH(B99)=4),"×",IF(B99&lt;基本情報!$C$12,"×",IF(B99&lt;基本情報!$C$13,"-",IF(B99&gt;=基本情報!$E$13+1,"×",IF(AND(B99&gt;=基本情報!$C$13,B99&lt;=基本情報!$E$13),"○",IF(TRUE,"×"))))))</f>
        <v>○</v>
      </c>
    </row>
    <row r="100" spans="2:11" x14ac:dyDescent="0.4">
      <c r="B100" s="8">
        <f t="shared" si="9"/>
        <v>45840</v>
      </c>
      <c r="C100" s="43" t="str">
        <f t="shared" si="5"/>
        <v>水</v>
      </c>
      <c r="D100" s="45" t="str">
        <f>IF(WEEKDAY(B100,2)&gt;5,"休日",IFERROR(IF(VLOOKUP(B100,祝日!B:B,1,FALSE),"休日",""),""))</f>
        <v/>
      </c>
      <c r="E100" s="169"/>
      <c r="F100" s="170" t="str">
        <f t="shared" si="6"/>
        <v/>
      </c>
      <c r="G100" s="172"/>
      <c r="H100" s="170" t="str">
        <f t="shared" si="7"/>
        <v/>
      </c>
      <c r="I100" t="str">
        <f t="shared" si="8"/>
        <v>○</v>
      </c>
      <c r="J100" t="str">
        <f>IF(AND(YEAR(B100)=YEAR($B$8)+1,MONTH(B100)=4),"×",IF(B100&lt;基本情報!$C$8,"×",IF(B100&lt;基本情報!$C$9,"-",IF(B100&gt;=基本情報!$E$9+1,"×",IF(AND(B100&gt;=基本情報!$C$9,B100&lt;=基本情報!$E$9),"○",IF(TRUE,"×"))))))</f>
        <v>○</v>
      </c>
      <c r="K100" t="str">
        <f>IF(AND(YEAR(B100)=YEAR($B$8)+1,MONTH(B100)=4),"×",IF(B100&lt;基本情報!$C$12,"×",IF(B100&lt;基本情報!$C$13,"-",IF(B100&gt;=基本情報!$E$13+1,"×",IF(AND(B100&gt;=基本情報!$C$13,B100&lt;=基本情報!$E$13),"○",IF(TRUE,"×"))))))</f>
        <v>○</v>
      </c>
    </row>
    <row r="101" spans="2:11" x14ac:dyDescent="0.4">
      <c r="B101" s="8">
        <f t="shared" si="9"/>
        <v>45841</v>
      </c>
      <c r="C101" s="43" t="str">
        <f t="shared" si="5"/>
        <v>木</v>
      </c>
      <c r="D101" s="45" t="str">
        <f>IF(WEEKDAY(B101,2)&gt;5,"休日",IFERROR(IF(VLOOKUP(B101,祝日!B:B,1,FALSE),"休日",""),""))</f>
        <v/>
      </c>
      <c r="E101" s="169"/>
      <c r="F101" s="170" t="str">
        <f t="shared" si="6"/>
        <v/>
      </c>
      <c r="G101" s="172"/>
      <c r="H101" s="170" t="str">
        <f t="shared" si="7"/>
        <v/>
      </c>
      <c r="I101" t="str">
        <f t="shared" si="8"/>
        <v>○</v>
      </c>
      <c r="J101" t="str">
        <f>IF(AND(YEAR(B101)=YEAR($B$8)+1,MONTH(B101)=4),"×",IF(B101&lt;基本情報!$C$8,"×",IF(B101&lt;基本情報!$C$9,"-",IF(B101&gt;=基本情報!$E$9+1,"×",IF(AND(B101&gt;=基本情報!$C$9,B101&lt;=基本情報!$E$9),"○",IF(TRUE,"×"))))))</f>
        <v>○</v>
      </c>
      <c r="K101" t="str">
        <f>IF(AND(YEAR(B101)=YEAR($B$8)+1,MONTH(B101)=4),"×",IF(B101&lt;基本情報!$C$12,"×",IF(B101&lt;基本情報!$C$13,"-",IF(B101&gt;=基本情報!$E$13+1,"×",IF(AND(B101&gt;=基本情報!$C$13,B101&lt;=基本情報!$E$13),"○",IF(TRUE,"×"))))))</f>
        <v>○</v>
      </c>
    </row>
    <row r="102" spans="2:11" x14ac:dyDescent="0.4">
      <c r="B102" s="8">
        <f t="shared" si="9"/>
        <v>45842</v>
      </c>
      <c r="C102" s="43" t="str">
        <f t="shared" si="5"/>
        <v>金</v>
      </c>
      <c r="D102" s="45" t="str">
        <f>IF(WEEKDAY(B102,2)&gt;5,"休日",IFERROR(IF(VLOOKUP(B102,祝日!B:B,1,FALSE),"休日",""),""))</f>
        <v/>
      </c>
      <c r="E102" s="169"/>
      <c r="F102" s="170" t="str">
        <f t="shared" si="6"/>
        <v/>
      </c>
      <c r="G102" s="172"/>
      <c r="H102" s="170" t="str">
        <f t="shared" si="7"/>
        <v/>
      </c>
      <c r="I102" t="str">
        <f t="shared" si="8"/>
        <v>○</v>
      </c>
      <c r="J102" t="str">
        <f>IF(AND(YEAR(B102)=YEAR($B$8)+1,MONTH(B102)=4),"×",IF(B102&lt;基本情報!$C$8,"×",IF(B102&lt;基本情報!$C$9,"-",IF(B102&gt;=基本情報!$E$9+1,"×",IF(AND(B102&gt;=基本情報!$C$9,B102&lt;=基本情報!$E$9),"○",IF(TRUE,"×"))))))</f>
        <v>○</v>
      </c>
      <c r="K102" t="str">
        <f>IF(AND(YEAR(B102)=YEAR($B$8)+1,MONTH(B102)=4),"×",IF(B102&lt;基本情報!$C$12,"×",IF(B102&lt;基本情報!$C$13,"-",IF(B102&gt;=基本情報!$E$13+1,"×",IF(AND(B102&gt;=基本情報!$C$13,B102&lt;=基本情報!$E$13),"○",IF(TRUE,"×"))))))</f>
        <v>○</v>
      </c>
    </row>
    <row r="103" spans="2:11" x14ac:dyDescent="0.4">
      <c r="B103" s="8">
        <f t="shared" si="9"/>
        <v>45843</v>
      </c>
      <c r="C103" s="43" t="str">
        <f t="shared" si="5"/>
        <v>土</v>
      </c>
      <c r="D103" s="45" t="str">
        <f>IF(WEEKDAY(B103,2)&gt;5,"休日",IFERROR(IF(VLOOKUP(B103,祝日!B:B,1,FALSE),"休日",""),""))</f>
        <v>休日</v>
      </c>
      <c r="E103" s="169"/>
      <c r="F103" s="170" t="str">
        <f t="shared" si="6"/>
        <v>休工</v>
      </c>
      <c r="G103" s="172"/>
      <c r="H103" s="170" t="str">
        <f t="shared" si="7"/>
        <v>休工</v>
      </c>
      <c r="I103" t="str">
        <f t="shared" si="8"/>
        <v>○</v>
      </c>
      <c r="J103" t="str">
        <f>IF(AND(YEAR(B103)=YEAR($B$8)+1,MONTH(B103)=4),"×",IF(B103&lt;基本情報!$C$8,"×",IF(B103&lt;基本情報!$C$9,"-",IF(B103&gt;=基本情報!$E$9+1,"×",IF(AND(B103&gt;=基本情報!$C$9,B103&lt;=基本情報!$E$9),"○",IF(TRUE,"×"))))))</f>
        <v>○</v>
      </c>
      <c r="K103" t="str">
        <f>IF(AND(YEAR(B103)=YEAR($B$8)+1,MONTH(B103)=4),"×",IF(B103&lt;基本情報!$C$12,"×",IF(B103&lt;基本情報!$C$13,"-",IF(B103&gt;=基本情報!$E$13+1,"×",IF(AND(B103&gt;=基本情報!$C$13,B103&lt;=基本情報!$E$13),"○",IF(TRUE,"×"))))))</f>
        <v>○</v>
      </c>
    </row>
    <row r="104" spans="2:11" x14ac:dyDescent="0.4">
      <c r="B104" s="8">
        <f t="shared" si="9"/>
        <v>45844</v>
      </c>
      <c r="C104" s="43" t="str">
        <f t="shared" si="5"/>
        <v>日</v>
      </c>
      <c r="D104" s="45" t="str">
        <f>IF(WEEKDAY(B104,2)&gt;5,"休日",IFERROR(IF(VLOOKUP(B104,祝日!B:B,1,FALSE),"休日",""),""))</f>
        <v>休日</v>
      </c>
      <c r="E104" s="169"/>
      <c r="F104" s="170" t="str">
        <f t="shared" si="6"/>
        <v>休工</v>
      </c>
      <c r="G104" s="172"/>
      <c r="H104" s="170" t="str">
        <f t="shared" si="7"/>
        <v>休工</v>
      </c>
      <c r="I104" t="str">
        <f t="shared" si="8"/>
        <v>○</v>
      </c>
      <c r="J104" t="str">
        <f>IF(AND(YEAR(B104)=YEAR($B$8)+1,MONTH(B104)=4),"×",IF(B104&lt;基本情報!$C$8,"×",IF(B104&lt;基本情報!$C$9,"-",IF(B104&gt;=基本情報!$E$9+1,"×",IF(AND(B104&gt;=基本情報!$C$9,B104&lt;=基本情報!$E$9),"○",IF(TRUE,"×"))))))</f>
        <v>○</v>
      </c>
      <c r="K104" t="str">
        <f>IF(AND(YEAR(B104)=YEAR($B$8)+1,MONTH(B104)=4),"×",IF(B104&lt;基本情報!$C$12,"×",IF(B104&lt;基本情報!$C$13,"-",IF(B104&gt;=基本情報!$E$13+1,"×",IF(AND(B104&gt;=基本情報!$C$13,B104&lt;=基本情報!$E$13),"○",IF(TRUE,"×"))))))</f>
        <v>○</v>
      </c>
    </row>
    <row r="105" spans="2:11" x14ac:dyDescent="0.4">
      <c r="B105" s="8">
        <f t="shared" si="9"/>
        <v>45845</v>
      </c>
      <c r="C105" s="43" t="str">
        <f t="shared" si="5"/>
        <v>月</v>
      </c>
      <c r="D105" s="45" t="str">
        <f>IF(WEEKDAY(B105,2)&gt;5,"休日",IFERROR(IF(VLOOKUP(B105,祝日!B:B,1,FALSE),"休日",""),""))</f>
        <v/>
      </c>
      <c r="E105" s="169"/>
      <c r="F105" s="170" t="str">
        <f t="shared" si="6"/>
        <v/>
      </c>
      <c r="G105" s="172"/>
      <c r="H105" s="170" t="str">
        <f t="shared" si="7"/>
        <v/>
      </c>
      <c r="I105" t="str">
        <f t="shared" si="8"/>
        <v>○</v>
      </c>
      <c r="J105" t="str">
        <f>IF(AND(YEAR(B105)=YEAR($B$8)+1,MONTH(B105)=4),"×",IF(B105&lt;基本情報!$C$8,"×",IF(B105&lt;基本情報!$C$9,"-",IF(B105&gt;=基本情報!$E$9+1,"×",IF(AND(B105&gt;=基本情報!$C$9,B105&lt;=基本情報!$E$9),"○",IF(TRUE,"×"))))))</f>
        <v>○</v>
      </c>
      <c r="K105" t="str">
        <f>IF(AND(YEAR(B105)=YEAR($B$8)+1,MONTH(B105)=4),"×",IF(B105&lt;基本情報!$C$12,"×",IF(B105&lt;基本情報!$C$13,"-",IF(B105&gt;=基本情報!$E$13+1,"×",IF(AND(B105&gt;=基本情報!$C$13,B105&lt;=基本情報!$E$13),"○",IF(TRUE,"×"))))))</f>
        <v>○</v>
      </c>
    </row>
    <row r="106" spans="2:11" x14ac:dyDescent="0.4">
      <c r="B106" s="8">
        <f t="shared" si="9"/>
        <v>45846</v>
      </c>
      <c r="C106" s="43" t="str">
        <f t="shared" si="5"/>
        <v>火</v>
      </c>
      <c r="D106" s="45" t="str">
        <f>IF(WEEKDAY(B106,2)&gt;5,"休日",IFERROR(IF(VLOOKUP(B106,祝日!B:B,1,FALSE),"休日",""),""))</f>
        <v/>
      </c>
      <c r="E106" s="169"/>
      <c r="F106" s="170" t="str">
        <f t="shared" si="6"/>
        <v/>
      </c>
      <c r="G106" s="172"/>
      <c r="H106" s="170" t="str">
        <f t="shared" si="7"/>
        <v/>
      </c>
      <c r="I106" t="str">
        <f t="shared" si="8"/>
        <v>○</v>
      </c>
      <c r="J106" t="str">
        <f>IF(AND(YEAR(B106)=YEAR($B$8)+1,MONTH(B106)=4),"×",IF(B106&lt;基本情報!$C$8,"×",IF(B106&lt;基本情報!$C$9,"-",IF(B106&gt;=基本情報!$E$9+1,"×",IF(AND(B106&gt;=基本情報!$C$9,B106&lt;=基本情報!$E$9),"○",IF(TRUE,"×"))))))</f>
        <v>○</v>
      </c>
      <c r="K106" t="str">
        <f>IF(AND(YEAR(B106)=YEAR($B$8)+1,MONTH(B106)=4),"×",IF(B106&lt;基本情報!$C$12,"×",IF(B106&lt;基本情報!$C$13,"-",IF(B106&gt;=基本情報!$E$13+1,"×",IF(AND(B106&gt;=基本情報!$C$13,B106&lt;=基本情報!$E$13),"○",IF(TRUE,"×"))))))</f>
        <v>○</v>
      </c>
    </row>
    <row r="107" spans="2:11" x14ac:dyDescent="0.4">
      <c r="B107" s="8">
        <f t="shared" si="9"/>
        <v>45847</v>
      </c>
      <c r="C107" s="43" t="str">
        <f t="shared" si="5"/>
        <v>水</v>
      </c>
      <c r="D107" s="45" t="str">
        <f>IF(WEEKDAY(B107,2)&gt;5,"休日",IFERROR(IF(VLOOKUP(B107,祝日!B:B,1,FALSE),"休日",""),""))</f>
        <v/>
      </c>
      <c r="E107" s="169"/>
      <c r="F107" s="170" t="str">
        <f t="shared" si="6"/>
        <v/>
      </c>
      <c r="G107" s="172"/>
      <c r="H107" s="170" t="str">
        <f t="shared" si="7"/>
        <v/>
      </c>
      <c r="I107" t="str">
        <f t="shared" si="8"/>
        <v>○</v>
      </c>
      <c r="J107" t="str">
        <f>IF(AND(YEAR(B107)=YEAR($B$8)+1,MONTH(B107)=4),"×",IF(B107&lt;基本情報!$C$8,"×",IF(B107&lt;基本情報!$C$9,"-",IF(B107&gt;=基本情報!$E$9+1,"×",IF(AND(B107&gt;=基本情報!$C$9,B107&lt;=基本情報!$E$9),"○",IF(TRUE,"×"))))))</f>
        <v>○</v>
      </c>
      <c r="K107" t="str">
        <f>IF(AND(YEAR(B107)=YEAR($B$8)+1,MONTH(B107)=4),"×",IF(B107&lt;基本情報!$C$12,"×",IF(B107&lt;基本情報!$C$13,"-",IF(B107&gt;=基本情報!$E$13+1,"×",IF(AND(B107&gt;=基本情報!$C$13,B107&lt;=基本情報!$E$13),"○",IF(TRUE,"×"))))))</f>
        <v>○</v>
      </c>
    </row>
    <row r="108" spans="2:11" x14ac:dyDescent="0.4">
      <c r="B108" s="8">
        <f t="shared" si="9"/>
        <v>45848</v>
      </c>
      <c r="C108" s="43" t="str">
        <f t="shared" si="5"/>
        <v>木</v>
      </c>
      <c r="D108" s="45" t="str">
        <f>IF(WEEKDAY(B108,2)&gt;5,"休日",IFERROR(IF(VLOOKUP(B108,祝日!B:B,1,FALSE),"休日",""),""))</f>
        <v/>
      </c>
      <c r="E108" s="169"/>
      <c r="F108" s="170" t="str">
        <f t="shared" si="6"/>
        <v/>
      </c>
      <c r="G108" s="172"/>
      <c r="H108" s="170" t="str">
        <f t="shared" si="7"/>
        <v/>
      </c>
      <c r="I108" t="str">
        <f t="shared" si="8"/>
        <v>○</v>
      </c>
      <c r="J108" t="str">
        <f>IF(AND(YEAR(B108)=YEAR($B$8)+1,MONTH(B108)=4),"×",IF(B108&lt;基本情報!$C$8,"×",IF(B108&lt;基本情報!$C$9,"-",IF(B108&gt;=基本情報!$E$9+1,"×",IF(AND(B108&gt;=基本情報!$C$9,B108&lt;=基本情報!$E$9),"○",IF(TRUE,"×"))))))</f>
        <v>○</v>
      </c>
      <c r="K108" t="str">
        <f>IF(AND(YEAR(B108)=YEAR($B$8)+1,MONTH(B108)=4),"×",IF(B108&lt;基本情報!$C$12,"×",IF(B108&lt;基本情報!$C$13,"-",IF(B108&gt;=基本情報!$E$13+1,"×",IF(AND(B108&gt;=基本情報!$C$13,B108&lt;=基本情報!$E$13),"○",IF(TRUE,"×"))))))</f>
        <v>○</v>
      </c>
    </row>
    <row r="109" spans="2:11" x14ac:dyDescent="0.4">
      <c r="B109" s="8">
        <f t="shared" si="9"/>
        <v>45849</v>
      </c>
      <c r="C109" s="43" t="str">
        <f t="shared" si="5"/>
        <v>金</v>
      </c>
      <c r="D109" s="45" t="str">
        <f>IF(WEEKDAY(B109,2)&gt;5,"休日",IFERROR(IF(VLOOKUP(B109,祝日!B:B,1,FALSE),"休日",""),""))</f>
        <v/>
      </c>
      <c r="E109" s="169"/>
      <c r="F109" s="170" t="str">
        <f t="shared" si="6"/>
        <v/>
      </c>
      <c r="G109" s="172"/>
      <c r="H109" s="170" t="str">
        <f t="shared" si="7"/>
        <v/>
      </c>
      <c r="I109" t="str">
        <f t="shared" si="8"/>
        <v>○</v>
      </c>
      <c r="J109" t="str">
        <f>IF(AND(YEAR(B109)=YEAR($B$8)+1,MONTH(B109)=4),"×",IF(B109&lt;基本情報!$C$8,"×",IF(B109&lt;基本情報!$C$9,"-",IF(B109&gt;=基本情報!$E$9+1,"×",IF(AND(B109&gt;=基本情報!$C$9,B109&lt;=基本情報!$E$9),"○",IF(TRUE,"×"))))))</f>
        <v>○</v>
      </c>
      <c r="K109" t="str">
        <f>IF(AND(YEAR(B109)=YEAR($B$8)+1,MONTH(B109)=4),"×",IF(B109&lt;基本情報!$C$12,"×",IF(B109&lt;基本情報!$C$13,"-",IF(B109&gt;=基本情報!$E$13+1,"×",IF(AND(B109&gt;=基本情報!$C$13,B109&lt;=基本情報!$E$13),"○",IF(TRUE,"×"))))))</f>
        <v>○</v>
      </c>
    </row>
    <row r="110" spans="2:11" x14ac:dyDescent="0.4">
      <c r="B110" s="8">
        <f t="shared" si="9"/>
        <v>45850</v>
      </c>
      <c r="C110" s="43" t="str">
        <f t="shared" si="5"/>
        <v>土</v>
      </c>
      <c r="D110" s="45" t="str">
        <f>IF(WEEKDAY(B110,2)&gt;5,"休日",IFERROR(IF(VLOOKUP(B110,祝日!B:B,1,FALSE),"休日",""),""))</f>
        <v>休日</v>
      </c>
      <c r="E110" s="169"/>
      <c r="F110" s="170" t="str">
        <f t="shared" si="6"/>
        <v>休工</v>
      </c>
      <c r="G110" s="172"/>
      <c r="H110" s="170" t="str">
        <f t="shared" si="7"/>
        <v>休工</v>
      </c>
      <c r="I110" t="str">
        <f t="shared" si="8"/>
        <v>○</v>
      </c>
      <c r="J110" t="str">
        <f>IF(AND(YEAR(B110)=YEAR($B$8)+1,MONTH(B110)=4),"×",IF(B110&lt;基本情報!$C$8,"×",IF(B110&lt;基本情報!$C$9,"-",IF(B110&gt;=基本情報!$E$9+1,"×",IF(AND(B110&gt;=基本情報!$C$9,B110&lt;=基本情報!$E$9),"○",IF(TRUE,"×"))))))</f>
        <v>○</v>
      </c>
      <c r="K110" t="str">
        <f>IF(AND(YEAR(B110)=YEAR($B$8)+1,MONTH(B110)=4),"×",IF(B110&lt;基本情報!$C$12,"×",IF(B110&lt;基本情報!$C$13,"-",IF(B110&gt;=基本情報!$E$13+1,"×",IF(AND(B110&gt;=基本情報!$C$13,B110&lt;=基本情報!$E$13),"○",IF(TRUE,"×"))))))</f>
        <v>○</v>
      </c>
    </row>
    <row r="111" spans="2:11" x14ac:dyDescent="0.4">
      <c r="B111" s="8">
        <f t="shared" si="9"/>
        <v>45851</v>
      </c>
      <c r="C111" s="43" t="str">
        <f t="shared" si="5"/>
        <v>日</v>
      </c>
      <c r="D111" s="45" t="str">
        <f>IF(WEEKDAY(B111,2)&gt;5,"休日",IFERROR(IF(VLOOKUP(B111,祝日!B:B,1,FALSE),"休日",""),""))</f>
        <v>休日</v>
      </c>
      <c r="E111" s="169"/>
      <c r="F111" s="170" t="str">
        <f t="shared" si="6"/>
        <v>休工</v>
      </c>
      <c r="G111" s="172"/>
      <c r="H111" s="170" t="str">
        <f t="shared" si="7"/>
        <v>休工</v>
      </c>
      <c r="I111" t="str">
        <f t="shared" si="8"/>
        <v>○</v>
      </c>
      <c r="J111" t="str">
        <f>IF(AND(YEAR(B111)=YEAR($B$8)+1,MONTH(B111)=4),"×",IF(B111&lt;基本情報!$C$8,"×",IF(B111&lt;基本情報!$C$9,"-",IF(B111&gt;=基本情報!$E$9+1,"×",IF(AND(B111&gt;=基本情報!$C$9,B111&lt;=基本情報!$E$9),"○",IF(TRUE,"×"))))))</f>
        <v>○</v>
      </c>
      <c r="K111" t="str">
        <f>IF(AND(YEAR(B111)=YEAR($B$8)+1,MONTH(B111)=4),"×",IF(B111&lt;基本情報!$C$12,"×",IF(B111&lt;基本情報!$C$13,"-",IF(B111&gt;=基本情報!$E$13+1,"×",IF(AND(B111&gt;=基本情報!$C$13,B111&lt;=基本情報!$E$13),"○",IF(TRUE,"×"))))))</f>
        <v>○</v>
      </c>
    </row>
    <row r="112" spans="2:11" x14ac:dyDescent="0.4">
      <c r="B112" s="8">
        <f t="shared" si="9"/>
        <v>45852</v>
      </c>
      <c r="C112" s="43" t="str">
        <f t="shared" si="5"/>
        <v>月</v>
      </c>
      <c r="D112" s="45" t="str">
        <f>IF(WEEKDAY(B112,2)&gt;5,"休日",IFERROR(IF(VLOOKUP(B112,祝日!B:B,1,FALSE),"休日",""),""))</f>
        <v/>
      </c>
      <c r="E112" s="169"/>
      <c r="F112" s="170" t="str">
        <f t="shared" si="6"/>
        <v/>
      </c>
      <c r="G112" s="172"/>
      <c r="H112" s="170" t="str">
        <f t="shared" si="7"/>
        <v/>
      </c>
      <c r="I112" t="str">
        <f t="shared" si="8"/>
        <v>○</v>
      </c>
      <c r="J112" t="str">
        <f>IF(AND(YEAR(B112)=YEAR($B$8)+1,MONTH(B112)=4),"×",IF(B112&lt;基本情報!$C$8,"×",IF(B112&lt;基本情報!$C$9,"-",IF(B112&gt;=基本情報!$E$9+1,"×",IF(AND(B112&gt;=基本情報!$C$9,B112&lt;=基本情報!$E$9),"○",IF(TRUE,"×"))))))</f>
        <v>○</v>
      </c>
      <c r="K112" t="str">
        <f>IF(AND(YEAR(B112)=YEAR($B$8)+1,MONTH(B112)=4),"×",IF(B112&lt;基本情報!$C$12,"×",IF(B112&lt;基本情報!$C$13,"-",IF(B112&gt;=基本情報!$E$13+1,"×",IF(AND(B112&gt;=基本情報!$C$13,B112&lt;=基本情報!$E$13),"○",IF(TRUE,"×"))))))</f>
        <v>○</v>
      </c>
    </row>
    <row r="113" spans="2:11" x14ac:dyDescent="0.4">
      <c r="B113" s="8">
        <f t="shared" si="9"/>
        <v>45853</v>
      </c>
      <c r="C113" s="43" t="str">
        <f t="shared" si="5"/>
        <v>火</v>
      </c>
      <c r="D113" s="45" t="str">
        <f>IF(WEEKDAY(B113,2)&gt;5,"休日",IFERROR(IF(VLOOKUP(B113,祝日!B:B,1,FALSE),"休日",""),""))</f>
        <v/>
      </c>
      <c r="E113" s="169"/>
      <c r="F113" s="170" t="str">
        <f t="shared" si="6"/>
        <v/>
      </c>
      <c r="G113" s="172"/>
      <c r="H113" s="170" t="str">
        <f t="shared" si="7"/>
        <v/>
      </c>
      <c r="I113" t="str">
        <f t="shared" si="8"/>
        <v>○</v>
      </c>
      <c r="J113" t="str">
        <f>IF(AND(YEAR(B113)=YEAR($B$8)+1,MONTH(B113)=4),"×",IF(B113&lt;基本情報!$C$8,"×",IF(B113&lt;基本情報!$C$9,"-",IF(B113&gt;=基本情報!$E$9+1,"×",IF(AND(B113&gt;=基本情報!$C$9,B113&lt;=基本情報!$E$9),"○",IF(TRUE,"×"))))))</f>
        <v>○</v>
      </c>
      <c r="K113" t="str">
        <f>IF(AND(YEAR(B113)=YEAR($B$8)+1,MONTH(B113)=4),"×",IF(B113&lt;基本情報!$C$12,"×",IF(B113&lt;基本情報!$C$13,"-",IF(B113&gt;=基本情報!$E$13+1,"×",IF(AND(B113&gt;=基本情報!$C$13,B113&lt;=基本情報!$E$13),"○",IF(TRUE,"×"))))))</f>
        <v>○</v>
      </c>
    </row>
    <row r="114" spans="2:11" x14ac:dyDescent="0.4">
      <c r="B114" s="8">
        <f t="shared" si="9"/>
        <v>45854</v>
      </c>
      <c r="C114" s="43" t="str">
        <f t="shared" si="5"/>
        <v>水</v>
      </c>
      <c r="D114" s="45" t="str">
        <f>IF(WEEKDAY(B114,2)&gt;5,"休日",IFERROR(IF(VLOOKUP(B114,祝日!B:B,1,FALSE),"休日",""),""))</f>
        <v/>
      </c>
      <c r="E114" s="169"/>
      <c r="F114" s="170" t="str">
        <f t="shared" si="6"/>
        <v/>
      </c>
      <c r="G114" s="172"/>
      <c r="H114" s="170" t="str">
        <f t="shared" si="7"/>
        <v/>
      </c>
      <c r="I114" t="str">
        <f t="shared" si="8"/>
        <v>○</v>
      </c>
      <c r="J114" t="str">
        <f>IF(AND(YEAR(B114)=YEAR($B$8)+1,MONTH(B114)=4),"×",IF(B114&lt;基本情報!$C$8,"×",IF(B114&lt;基本情報!$C$9,"-",IF(B114&gt;=基本情報!$E$9+1,"×",IF(AND(B114&gt;=基本情報!$C$9,B114&lt;=基本情報!$E$9),"○",IF(TRUE,"×"))))))</f>
        <v>○</v>
      </c>
      <c r="K114" t="str">
        <f>IF(AND(YEAR(B114)=YEAR($B$8)+1,MONTH(B114)=4),"×",IF(B114&lt;基本情報!$C$12,"×",IF(B114&lt;基本情報!$C$13,"-",IF(B114&gt;=基本情報!$E$13+1,"×",IF(AND(B114&gt;=基本情報!$C$13,B114&lt;=基本情報!$E$13),"○",IF(TRUE,"×"))))))</f>
        <v>○</v>
      </c>
    </row>
    <row r="115" spans="2:11" x14ac:dyDescent="0.4">
      <c r="B115" s="8">
        <f t="shared" si="9"/>
        <v>45855</v>
      </c>
      <c r="C115" s="43" t="str">
        <f t="shared" si="5"/>
        <v>木</v>
      </c>
      <c r="D115" s="45" t="str">
        <f>IF(WEEKDAY(B115,2)&gt;5,"休日",IFERROR(IF(VLOOKUP(B115,祝日!B:B,1,FALSE),"休日",""),""))</f>
        <v/>
      </c>
      <c r="E115" s="169"/>
      <c r="F115" s="170" t="str">
        <f t="shared" si="6"/>
        <v/>
      </c>
      <c r="G115" s="172"/>
      <c r="H115" s="170" t="str">
        <f t="shared" si="7"/>
        <v/>
      </c>
      <c r="I115" t="str">
        <f t="shared" si="8"/>
        <v>○</v>
      </c>
      <c r="J115" t="str">
        <f>IF(AND(YEAR(B115)=YEAR($B$8)+1,MONTH(B115)=4),"×",IF(B115&lt;基本情報!$C$8,"×",IF(B115&lt;基本情報!$C$9,"-",IF(B115&gt;=基本情報!$E$9+1,"×",IF(AND(B115&gt;=基本情報!$C$9,B115&lt;=基本情報!$E$9),"○",IF(TRUE,"×"))))))</f>
        <v>○</v>
      </c>
      <c r="K115" t="str">
        <f>IF(AND(YEAR(B115)=YEAR($B$8)+1,MONTH(B115)=4),"×",IF(B115&lt;基本情報!$C$12,"×",IF(B115&lt;基本情報!$C$13,"-",IF(B115&gt;=基本情報!$E$13+1,"×",IF(AND(B115&gt;=基本情報!$C$13,B115&lt;=基本情報!$E$13),"○",IF(TRUE,"×"))))))</f>
        <v>○</v>
      </c>
    </row>
    <row r="116" spans="2:11" x14ac:dyDescent="0.4">
      <c r="B116" s="8">
        <f t="shared" si="9"/>
        <v>45856</v>
      </c>
      <c r="C116" s="43" t="str">
        <f t="shared" si="5"/>
        <v>金</v>
      </c>
      <c r="D116" s="45" t="str">
        <f>IF(WEEKDAY(B116,2)&gt;5,"休日",IFERROR(IF(VLOOKUP(B116,祝日!B:B,1,FALSE),"休日",""),""))</f>
        <v/>
      </c>
      <c r="E116" s="169"/>
      <c r="F116" s="170" t="str">
        <f t="shared" si="6"/>
        <v/>
      </c>
      <c r="G116" s="172"/>
      <c r="H116" s="170" t="str">
        <f t="shared" si="7"/>
        <v/>
      </c>
      <c r="I116" t="str">
        <f t="shared" si="8"/>
        <v>○</v>
      </c>
      <c r="J116" t="str">
        <f>IF(AND(YEAR(B116)=YEAR($B$8)+1,MONTH(B116)=4),"×",IF(B116&lt;基本情報!$C$8,"×",IF(B116&lt;基本情報!$C$9,"-",IF(B116&gt;=基本情報!$E$9+1,"×",IF(AND(B116&gt;=基本情報!$C$9,B116&lt;=基本情報!$E$9),"○",IF(TRUE,"×"))))))</f>
        <v>○</v>
      </c>
      <c r="K116" t="str">
        <f>IF(AND(YEAR(B116)=YEAR($B$8)+1,MONTH(B116)=4),"×",IF(B116&lt;基本情報!$C$12,"×",IF(B116&lt;基本情報!$C$13,"-",IF(B116&gt;=基本情報!$E$13+1,"×",IF(AND(B116&gt;=基本情報!$C$13,B116&lt;=基本情報!$E$13),"○",IF(TRUE,"×"))))))</f>
        <v>○</v>
      </c>
    </row>
    <row r="117" spans="2:11" x14ac:dyDescent="0.4">
      <c r="B117" s="8">
        <f t="shared" si="9"/>
        <v>45857</v>
      </c>
      <c r="C117" s="43" t="str">
        <f t="shared" si="5"/>
        <v>土</v>
      </c>
      <c r="D117" s="45" t="str">
        <f>IF(WEEKDAY(B117,2)&gt;5,"休日",IFERROR(IF(VLOOKUP(B117,祝日!B:B,1,FALSE),"休日",""),""))</f>
        <v>休日</v>
      </c>
      <c r="E117" s="169"/>
      <c r="F117" s="170" t="str">
        <f t="shared" si="6"/>
        <v>休工</v>
      </c>
      <c r="G117" s="172"/>
      <c r="H117" s="170" t="str">
        <f t="shared" si="7"/>
        <v>休工</v>
      </c>
      <c r="I117" t="str">
        <f t="shared" si="8"/>
        <v>○</v>
      </c>
      <c r="J117" t="str">
        <f>IF(AND(YEAR(B117)=YEAR($B$8)+1,MONTH(B117)=4),"×",IF(B117&lt;基本情報!$C$8,"×",IF(B117&lt;基本情報!$C$9,"-",IF(B117&gt;=基本情報!$E$9+1,"×",IF(AND(B117&gt;=基本情報!$C$9,B117&lt;=基本情報!$E$9),"○",IF(TRUE,"×"))))))</f>
        <v>○</v>
      </c>
      <c r="K117" t="str">
        <f>IF(AND(YEAR(B117)=YEAR($B$8)+1,MONTH(B117)=4),"×",IF(B117&lt;基本情報!$C$12,"×",IF(B117&lt;基本情報!$C$13,"-",IF(B117&gt;=基本情報!$E$13+1,"×",IF(AND(B117&gt;=基本情報!$C$13,B117&lt;=基本情報!$E$13),"○",IF(TRUE,"×"))))))</f>
        <v>○</v>
      </c>
    </row>
    <row r="118" spans="2:11" x14ac:dyDescent="0.4">
      <c r="B118" s="8">
        <f t="shared" si="9"/>
        <v>45858</v>
      </c>
      <c r="C118" s="43" t="str">
        <f t="shared" si="5"/>
        <v>日</v>
      </c>
      <c r="D118" s="45" t="str">
        <f>IF(WEEKDAY(B118,2)&gt;5,"休日",IFERROR(IF(VLOOKUP(B118,祝日!B:B,1,FALSE),"休日",""),""))</f>
        <v>休日</v>
      </c>
      <c r="E118" s="169"/>
      <c r="F118" s="170" t="str">
        <f t="shared" si="6"/>
        <v>休工</v>
      </c>
      <c r="G118" s="172"/>
      <c r="H118" s="170" t="str">
        <f t="shared" si="7"/>
        <v>休工</v>
      </c>
      <c r="I118" t="str">
        <f t="shared" si="8"/>
        <v>○</v>
      </c>
      <c r="J118" t="str">
        <f>IF(AND(YEAR(B118)=YEAR($B$8)+1,MONTH(B118)=4),"×",IF(B118&lt;基本情報!$C$8,"×",IF(B118&lt;基本情報!$C$9,"-",IF(B118&gt;=基本情報!$E$9+1,"×",IF(AND(B118&gt;=基本情報!$C$9,B118&lt;=基本情報!$E$9),"○",IF(TRUE,"×"))))))</f>
        <v>○</v>
      </c>
      <c r="K118" t="str">
        <f>IF(AND(YEAR(B118)=YEAR($B$8)+1,MONTH(B118)=4),"×",IF(B118&lt;基本情報!$C$12,"×",IF(B118&lt;基本情報!$C$13,"-",IF(B118&gt;=基本情報!$E$13+1,"×",IF(AND(B118&gt;=基本情報!$C$13,B118&lt;=基本情報!$E$13),"○",IF(TRUE,"×"))))))</f>
        <v>○</v>
      </c>
    </row>
    <row r="119" spans="2:11" x14ac:dyDescent="0.4">
      <c r="B119" s="8">
        <f t="shared" si="9"/>
        <v>45859</v>
      </c>
      <c r="C119" s="43" t="str">
        <f t="shared" si="5"/>
        <v>月</v>
      </c>
      <c r="D119" s="45" t="str">
        <f>IF(WEEKDAY(B119,2)&gt;5,"休日",IFERROR(IF(VLOOKUP(B119,祝日!B:B,1,FALSE),"休日",""),""))</f>
        <v>休日</v>
      </c>
      <c r="E119" s="169"/>
      <c r="F119" s="170" t="str">
        <f t="shared" si="6"/>
        <v>休工</v>
      </c>
      <c r="G119" s="172"/>
      <c r="H119" s="170" t="str">
        <f t="shared" si="7"/>
        <v>休工</v>
      </c>
      <c r="I119" t="str">
        <f t="shared" si="8"/>
        <v>○</v>
      </c>
      <c r="J119" t="str">
        <f>IF(AND(YEAR(B119)=YEAR($B$8)+1,MONTH(B119)=4),"×",IF(B119&lt;基本情報!$C$8,"×",IF(B119&lt;基本情報!$C$9,"-",IF(B119&gt;=基本情報!$E$9+1,"×",IF(AND(B119&gt;=基本情報!$C$9,B119&lt;=基本情報!$E$9),"○",IF(TRUE,"×"))))))</f>
        <v>○</v>
      </c>
      <c r="K119" t="str">
        <f>IF(AND(YEAR(B119)=YEAR($B$8)+1,MONTH(B119)=4),"×",IF(B119&lt;基本情報!$C$12,"×",IF(B119&lt;基本情報!$C$13,"-",IF(B119&gt;=基本情報!$E$13+1,"×",IF(AND(B119&gt;=基本情報!$C$13,B119&lt;=基本情報!$E$13),"○",IF(TRUE,"×"))))))</f>
        <v>○</v>
      </c>
    </row>
    <row r="120" spans="2:11" x14ac:dyDescent="0.4">
      <c r="B120" s="8">
        <f t="shared" si="9"/>
        <v>45860</v>
      </c>
      <c r="C120" s="43" t="str">
        <f t="shared" si="5"/>
        <v>火</v>
      </c>
      <c r="D120" s="45" t="str">
        <f>IF(WEEKDAY(B120,2)&gt;5,"休日",IFERROR(IF(VLOOKUP(B120,祝日!B:B,1,FALSE),"休日",""),""))</f>
        <v/>
      </c>
      <c r="E120" s="169"/>
      <c r="F120" s="170" t="str">
        <f t="shared" si="6"/>
        <v/>
      </c>
      <c r="G120" s="172"/>
      <c r="H120" s="170" t="str">
        <f t="shared" si="7"/>
        <v/>
      </c>
      <c r="I120" t="str">
        <f t="shared" si="8"/>
        <v>○</v>
      </c>
      <c r="J120" t="str">
        <f>IF(AND(YEAR(B120)=YEAR($B$8)+1,MONTH(B120)=4),"×",IF(B120&lt;基本情報!$C$8,"×",IF(B120&lt;基本情報!$C$9,"-",IF(B120&gt;=基本情報!$E$9+1,"×",IF(AND(B120&gt;=基本情報!$C$9,B120&lt;=基本情報!$E$9),"○",IF(TRUE,"×"))))))</f>
        <v>○</v>
      </c>
      <c r="K120" t="str">
        <f>IF(AND(YEAR(B120)=YEAR($B$8)+1,MONTH(B120)=4),"×",IF(B120&lt;基本情報!$C$12,"×",IF(B120&lt;基本情報!$C$13,"-",IF(B120&gt;=基本情報!$E$13+1,"×",IF(AND(B120&gt;=基本情報!$C$13,B120&lt;=基本情報!$E$13),"○",IF(TRUE,"×"))))))</f>
        <v>○</v>
      </c>
    </row>
    <row r="121" spans="2:11" x14ac:dyDescent="0.4">
      <c r="B121" s="8">
        <f t="shared" si="9"/>
        <v>45861</v>
      </c>
      <c r="C121" s="43" t="str">
        <f t="shared" si="5"/>
        <v>水</v>
      </c>
      <c r="D121" s="45" t="str">
        <f>IF(WEEKDAY(B121,2)&gt;5,"休日",IFERROR(IF(VLOOKUP(B121,祝日!B:B,1,FALSE),"休日",""),""))</f>
        <v/>
      </c>
      <c r="E121" s="169"/>
      <c r="F121" s="170" t="str">
        <f t="shared" si="6"/>
        <v/>
      </c>
      <c r="G121" s="172"/>
      <c r="H121" s="170" t="str">
        <f t="shared" si="7"/>
        <v/>
      </c>
      <c r="I121" t="str">
        <f t="shared" si="8"/>
        <v>○</v>
      </c>
      <c r="J121" t="str">
        <f>IF(AND(YEAR(B121)=YEAR($B$8)+1,MONTH(B121)=4),"×",IF(B121&lt;基本情報!$C$8,"×",IF(B121&lt;基本情報!$C$9,"-",IF(B121&gt;=基本情報!$E$9+1,"×",IF(AND(B121&gt;=基本情報!$C$9,B121&lt;=基本情報!$E$9),"○",IF(TRUE,"×"))))))</f>
        <v>○</v>
      </c>
      <c r="K121" t="str">
        <f>IF(AND(YEAR(B121)=YEAR($B$8)+1,MONTH(B121)=4),"×",IF(B121&lt;基本情報!$C$12,"×",IF(B121&lt;基本情報!$C$13,"-",IF(B121&gt;=基本情報!$E$13+1,"×",IF(AND(B121&gt;=基本情報!$C$13,B121&lt;=基本情報!$E$13),"○",IF(TRUE,"×"))))))</f>
        <v>○</v>
      </c>
    </row>
    <row r="122" spans="2:11" x14ac:dyDescent="0.4">
      <c r="B122" s="8">
        <f t="shared" si="9"/>
        <v>45862</v>
      </c>
      <c r="C122" s="43" t="str">
        <f t="shared" si="5"/>
        <v>木</v>
      </c>
      <c r="D122" s="45" t="str">
        <f>IF(WEEKDAY(B122,2)&gt;5,"休日",IFERROR(IF(VLOOKUP(B122,祝日!B:B,1,FALSE),"休日",""),""))</f>
        <v/>
      </c>
      <c r="E122" s="169"/>
      <c r="F122" s="170" t="str">
        <f t="shared" si="6"/>
        <v/>
      </c>
      <c r="G122" s="172"/>
      <c r="H122" s="170" t="str">
        <f t="shared" si="7"/>
        <v/>
      </c>
      <c r="I122" t="str">
        <f t="shared" si="8"/>
        <v>○</v>
      </c>
      <c r="J122" t="str">
        <f>IF(AND(YEAR(B122)=YEAR($B$8)+1,MONTH(B122)=4),"×",IF(B122&lt;基本情報!$C$8,"×",IF(B122&lt;基本情報!$C$9,"-",IF(B122&gt;=基本情報!$E$9+1,"×",IF(AND(B122&gt;=基本情報!$C$9,B122&lt;=基本情報!$E$9),"○",IF(TRUE,"×"))))))</f>
        <v>○</v>
      </c>
      <c r="K122" t="str">
        <f>IF(AND(YEAR(B122)=YEAR($B$8)+1,MONTH(B122)=4),"×",IF(B122&lt;基本情報!$C$12,"×",IF(B122&lt;基本情報!$C$13,"-",IF(B122&gt;=基本情報!$E$13+1,"×",IF(AND(B122&gt;=基本情報!$C$13,B122&lt;=基本情報!$E$13),"○",IF(TRUE,"×"))))))</f>
        <v>○</v>
      </c>
    </row>
    <row r="123" spans="2:11" x14ac:dyDescent="0.4">
      <c r="B123" s="8">
        <f t="shared" si="9"/>
        <v>45863</v>
      </c>
      <c r="C123" s="43" t="str">
        <f t="shared" si="5"/>
        <v>金</v>
      </c>
      <c r="D123" s="45" t="str">
        <f>IF(WEEKDAY(B123,2)&gt;5,"休日",IFERROR(IF(VLOOKUP(B123,祝日!B:B,1,FALSE),"休日",""),""))</f>
        <v/>
      </c>
      <c r="E123" s="169"/>
      <c r="F123" s="170" t="str">
        <f t="shared" si="6"/>
        <v/>
      </c>
      <c r="G123" s="172"/>
      <c r="H123" s="170" t="str">
        <f t="shared" si="7"/>
        <v/>
      </c>
      <c r="I123" t="str">
        <f t="shared" si="8"/>
        <v>○</v>
      </c>
      <c r="J123" t="str">
        <f>IF(AND(YEAR(B123)=YEAR($B$8)+1,MONTH(B123)=4),"×",IF(B123&lt;基本情報!$C$8,"×",IF(B123&lt;基本情報!$C$9,"-",IF(B123&gt;=基本情報!$E$9+1,"×",IF(AND(B123&gt;=基本情報!$C$9,B123&lt;=基本情報!$E$9),"○",IF(TRUE,"×"))))))</f>
        <v>○</v>
      </c>
      <c r="K123" t="str">
        <f>IF(AND(YEAR(B123)=YEAR($B$8)+1,MONTH(B123)=4),"×",IF(B123&lt;基本情報!$C$12,"×",IF(B123&lt;基本情報!$C$13,"-",IF(B123&gt;=基本情報!$E$13+1,"×",IF(AND(B123&gt;=基本情報!$C$13,B123&lt;=基本情報!$E$13),"○",IF(TRUE,"×"))))))</f>
        <v>○</v>
      </c>
    </row>
    <row r="124" spans="2:11" x14ac:dyDescent="0.4">
      <c r="B124" s="8">
        <f t="shared" si="9"/>
        <v>45864</v>
      </c>
      <c r="C124" s="43" t="str">
        <f t="shared" si="5"/>
        <v>土</v>
      </c>
      <c r="D124" s="45" t="str">
        <f>IF(WEEKDAY(B124,2)&gt;5,"休日",IFERROR(IF(VLOOKUP(B124,祝日!B:B,1,FALSE),"休日",""),""))</f>
        <v>休日</v>
      </c>
      <c r="E124" s="169"/>
      <c r="F124" s="170" t="str">
        <f t="shared" si="6"/>
        <v>休工</v>
      </c>
      <c r="G124" s="172"/>
      <c r="H124" s="170" t="str">
        <f t="shared" si="7"/>
        <v>休工</v>
      </c>
      <c r="I124" t="str">
        <f t="shared" si="8"/>
        <v>○</v>
      </c>
      <c r="J124" t="str">
        <f>IF(AND(YEAR(B124)=YEAR($B$8)+1,MONTH(B124)=4),"×",IF(B124&lt;基本情報!$C$8,"×",IF(B124&lt;基本情報!$C$9,"-",IF(B124&gt;=基本情報!$E$9+1,"×",IF(AND(B124&gt;=基本情報!$C$9,B124&lt;=基本情報!$E$9),"○",IF(TRUE,"×"))))))</f>
        <v>○</v>
      </c>
      <c r="K124" t="str">
        <f>IF(AND(YEAR(B124)=YEAR($B$8)+1,MONTH(B124)=4),"×",IF(B124&lt;基本情報!$C$12,"×",IF(B124&lt;基本情報!$C$13,"-",IF(B124&gt;=基本情報!$E$13+1,"×",IF(AND(B124&gt;=基本情報!$C$13,B124&lt;=基本情報!$E$13),"○",IF(TRUE,"×"))))))</f>
        <v>○</v>
      </c>
    </row>
    <row r="125" spans="2:11" x14ac:dyDescent="0.4">
      <c r="B125" s="8">
        <f t="shared" si="9"/>
        <v>45865</v>
      </c>
      <c r="C125" s="43" t="str">
        <f t="shared" si="5"/>
        <v>日</v>
      </c>
      <c r="D125" s="45" t="str">
        <f>IF(WEEKDAY(B125,2)&gt;5,"休日",IFERROR(IF(VLOOKUP(B125,祝日!B:B,1,FALSE),"休日",""),""))</f>
        <v>休日</v>
      </c>
      <c r="E125" s="169"/>
      <c r="F125" s="170" t="str">
        <f t="shared" si="6"/>
        <v>休工</v>
      </c>
      <c r="G125" s="172"/>
      <c r="H125" s="170" t="str">
        <f t="shared" si="7"/>
        <v>休工</v>
      </c>
      <c r="I125" t="str">
        <f t="shared" si="8"/>
        <v>○</v>
      </c>
      <c r="J125" t="str">
        <f>IF(AND(YEAR(B125)=YEAR($B$8)+1,MONTH(B125)=4),"×",IF(B125&lt;基本情報!$C$8,"×",IF(B125&lt;基本情報!$C$9,"-",IF(B125&gt;=基本情報!$E$9+1,"×",IF(AND(B125&gt;=基本情報!$C$9,B125&lt;=基本情報!$E$9),"○",IF(TRUE,"×"))))))</f>
        <v>○</v>
      </c>
      <c r="K125" t="str">
        <f>IF(AND(YEAR(B125)=YEAR($B$8)+1,MONTH(B125)=4),"×",IF(B125&lt;基本情報!$C$12,"×",IF(B125&lt;基本情報!$C$13,"-",IF(B125&gt;=基本情報!$E$13+1,"×",IF(AND(B125&gt;=基本情報!$C$13,B125&lt;=基本情報!$E$13),"○",IF(TRUE,"×"))))))</f>
        <v>○</v>
      </c>
    </row>
    <row r="126" spans="2:11" x14ac:dyDescent="0.4">
      <c r="B126" s="8">
        <f t="shared" si="9"/>
        <v>45866</v>
      </c>
      <c r="C126" s="43" t="str">
        <f t="shared" si="5"/>
        <v>月</v>
      </c>
      <c r="D126" s="45" t="str">
        <f>IF(WEEKDAY(B126,2)&gt;5,"休日",IFERROR(IF(VLOOKUP(B126,祝日!B:B,1,FALSE),"休日",""),""))</f>
        <v/>
      </c>
      <c r="E126" s="169"/>
      <c r="F126" s="170" t="str">
        <f t="shared" si="6"/>
        <v/>
      </c>
      <c r="G126" s="172"/>
      <c r="H126" s="170" t="str">
        <f t="shared" si="7"/>
        <v/>
      </c>
      <c r="I126" t="str">
        <f t="shared" si="8"/>
        <v>○</v>
      </c>
      <c r="J126" t="str">
        <f>IF(AND(YEAR(B126)=YEAR($B$8)+1,MONTH(B126)=4),"×",IF(B126&lt;基本情報!$C$8,"×",IF(B126&lt;基本情報!$C$9,"-",IF(B126&gt;=基本情報!$E$9+1,"×",IF(AND(B126&gt;=基本情報!$C$9,B126&lt;=基本情報!$E$9),"○",IF(TRUE,"×"))))))</f>
        <v>○</v>
      </c>
      <c r="K126" t="str">
        <f>IF(AND(YEAR(B126)=YEAR($B$8)+1,MONTH(B126)=4),"×",IF(B126&lt;基本情報!$C$12,"×",IF(B126&lt;基本情報!$C$13,"-",IF(B126&gt;=基本情報!$E$13+1,"×",IF(AND(B126&gt;=基本情報!$C$13,B126&lt;=基本情報!$E$13),"○",IF(TRUE,"×"))))))</f>
        <v>○</v>
      </c>
    </row>
    <row r="127" spans="2:11" x14ac:dyDescent="0.4">
      <c r="B127" s="8">
        <f t="shared" si="9"/>
        <v>45867</v>
      </c>
      <c r="C127" s="43" t="str">
        <f t="shared" si="5"/>
        <v>火</v>
      </c>
      <c r="D127" s="45" t="str">
        <f>IF(WEEKDAY(B127,2)&gt;5,"休日",IFERROR(IF(VLOOKUP(B127,祝日!B:B,1,FALSE),"休日",""),""))</f>
        <v/>
      </c>
      <c r="E127" s="169"/>
      <c r="F127" s="170" t="str">
        <f t="shared" si="6"/>
        <v/>
      </c>
      <c r="G127" s="172"/>
      <c r="H127" s="170" t="str">
        <f t="shared" si="7"/>
        <v/>
      </c>
      <c r="I127" t="str">
        <f t="shared" si="8"/>
        <v>○</v>
      </c>
      <c r="J127" t="str">
        <f>IF(AND(YEAR(B127)=YEAR($B$8)+1,MONTH(B127)=4),"×",IF(B127&lt;基本情報!$C$8,"×",IF(B127&lt;基本情報!$C$9,"-",IF(B127&gt;=基本情報!$E$9+1,"×",IF(AND(B127&gt;=基本情報!$C$9,B127&lt;=基本情報!$E$9),"○",IF(TRUE,"×"))))))</f>
        <v>○</v>
      </c>
      <c r="K127" t="str">
        <f>IF(AND(YEAR(B127)=YEAR($B$8)+1,MONTH(B127)=4),"×",IF(B127&lt;基本情報!$C$12,"×",IF(B127&lt;基本情報!$C$13,"-",IF(B127&gt;=基本情報!$E$13+1,"×",IF(AND(B127&gt;=基本情報!$C$13,B127&lt;=基本情報!$E$13),"○",IF(TRUE,"×"))))))</f>
        <v>○</v>
      </c>
    </row>
    <row r="128" spans="2:11" x14ac:dyDescent="0.4">
      <c r="B128" s="8">
        <f t="shared" si="9"/>
        <v>45868</v>
      </c>
      <c r="C128" s="43" t="str">
        <f t="shared" si="5"/>
        <v>水</v>
      </c>
      <c r="D128" s="45" t="str">
        <f>IF(WEEKDAY(B128,2)&gt;5,"休日",IFERROR(IF(VLOOKUP(B128,祝日!B:B,1,FALSE),"休日",""),""))</f>
        <v/>
      </c>
      <c r="E128" s="169"/>
      <c r="F128" s="170" t="str">
        <f t="shared" si="6"/>
        <v/>
      </c>
      <c r="G128" s="172"/>
      <c r="H128" s="170" t="str">
        <f t="shared" si="7"/>
        <v/>
      </c>
      <c r="I128" t="str">
        <f t="shared" si="8"/>
        <v>○</v>
      </c>
      <c r="J128" t="str">
        <f>IF(AND(YEAR(B128)=YEAR($B$8)+1,MONTH(B128)=4),"×",IF(B128&lt;基本情報!$C$8,"×",IF(B128&lt;基本情報!$C$9,"-",IF(B128&gt;=基本情報!$E$9+1,"×",IF(AND(B128&gt;=基本情報!$C$9,B128&lt;=基本情報!$E$9),"○",IF(TRUE,"×"))))))</f>
        <v>○</v>
      </c>
      <c r="K128" t="str">
        <f>IF(AND(YEAR(B128)=YEAR($B$8)+1,MONTH(B128)=4),"×",IF(B128&lt;基本情報!$C$12,"×",IF(B128&lt;基本情報!$C$13,"-",IF(B128&gt;=基本情報!$E$13+1,"×",IF(AND(B128&gt;=基本情報!$C$13,B128&lt;=基本情報!$E$13),"○",IF(TRUE,"×"))))))</f>
        <v>○</v>
      </c>
    </row>
    <row r="129" spans="2:11" x14ac:dyDescent="0.4">
      <c r="B129" s="8">
        <f t="shared" si="9"/>
        <v>45869</v>
      </c>
      <c r="C129" s="43" t="str">
        <f t="shared" si="5"/>
        <v>木</v>
      </c>
      <c r="D129" s="45" t="str">
        <f>IF(WEEKDAY(B129,2)&gt;5,"休日",IFERROR(IF(VLOOKUP(B129,祝日!B:B,1,FALSE),"休日",""),""))</f>
        <v/>
      </c>
      <c r="E129" s="169"/>
      <c r="F129" s="170" t="str">
        <f t="shared" si="6"/>
        <v/>
      </c>
      <c r="G129" s="172"/>
      <c r="H129" s="170" t="str">
        <f t="shared" si="7"/>
        <v/>
      </c>
      <c r="I129" t="str">
        <f t="shared" si="8"/>
        <v>○</v>
      </c>
      <c r="J129" t="str">
        <f>IF(AND(YEAR(B129)=YEAR($B$8)+1,MONTH(B129)=4),"×",IF(B129&lt;基本情報!$C$8,"×",IF(B129&lt;基本情報!$C$9,"-",IF(B129&gt;=基本情報!$E$9+1,"×",IF(AND(B129&gt;=基本情報!$C$9,B129&lt;=基本情報!$E$9),"○",IF(TRUE,"×"))))))</f>
        <v>○</v>
      </c>
      <c r="K129" t="str">
        <f>IF(AND(YEAR(B129)=YEAR($B$8)+1,MONTH(B129)=4),"×",IF(B129&lt;基本情報!$C$12,"×",IF(B129&lt;基本情報!$C$13,"-",IF(B129&gt;=基本情報!$E$13+1,"×",IF(AND(B129&gt;=基本情報!$C$13,B129&lt;=基本情報!$E$13),"○",IF(TRUE,"×"))))))</f>
        <v>○</v>
      </c>
    </row>
    <row r="130" spans="2:11" x14ac:dyDescent="0.4">
      <c r="B130" s="8">
        <f t="shared" si="9"/>
        <v>45870</v>
      </c>
      <c r="C130" s="43" t="str">
        <f t="shared" si="5"/>
        <v>金</v>
      </c>
      <c r="D130" s="45" t="str">
        <f>IF(WEEKDAY(B130,2)&gt;5,"休日",IFERROR(IF(VLOOKUP(B130,祝日!B:B,1,FALSE),"休日",""),""))</f>
        <v/>
      </c>
      <c r="E130" s="169"/>
      <c r="F130" s="170" t="str">
        <f t="shared" si="6"/>
        <v/>
      </c>
      <c r="G130" s="172"/>
      <c r="H130" s="170" t="str">
        <f t="shared" si="7"/>
        <v/>
      </c>
      <c r="I130" t="str">
        <f t="shared" si="8"/>
        <v>○</v>
      </c>
      <c r="J130" t="str">
        <f>IF(AND(YEAR(B130)=YEAR($B$8)+1,MONTH(B130)=4),"×",IF(B130&lt;基本情報!$C$8,"×",IF(B130&lt;基本情報!$C$9,"-",IF(B130&gt;=基本情報!$E$9+1,"×",IF(AND(B130&gt;=基本情報!$C$9,B130&lt;=基本情報!$E$9),"○",IF(TRUE,"×"))))))</f>
        <v>○</v>
      </c>
      <c r="K130" t="str">
        <f>IF(AND(YEAR(B130)=YEAR($B$8)+1,MONTH(B130)=4),"×",IF(B130&lt;基本情報!$C$12,"×",IF(B130&lt;基本情報!$C$13,"-",IF(B130&gt;=基本情報!$E$13+1,"×",IF(AND(B130&gt;=基本情報!$C$13,B130&lt;=基本情報!$E$13),"○",IF(TRUE,"×"))))))</f>
        <v>○</v>
      </c>
    </row>
    <row r="131" spans="2:11" x14ac:dyDescent="0.4">
      <c r="B131" s="8">
        <f t="shared" si="9"/>
        <v>45871</v>
      </c>
      <c r="C131" s="43" t="str">
        <f t="shared" si="5"/>
        <v>土</v>
      </c>
      <c r="D131" s="45" t="str">
        <f>IF(WEEKDAY(B131,2)&gt;5,"休日",IFERROR(IF(VLOOKUP(B131,祝日!B:B,1,FALSE),"休日",""),""))</f>
        <v>休日</v>
      </c>
      <c r="E131" s="169"/>
      <c r="F131" s="170" t="str">
        <f t="shared" si="6"/>
        <v>休工</v>
      </c>
      <c r="G131" s="172"/>
      <c r="H131" s="170" t="str">
        <f t="shared" si="7"/>
        <v>休工</v>
      </c>
      <c r="I131" t="str">
        <f t="shared" si="8"/>
        <v>○</v>
      </c>
      <c r="J131" t="str">
        <f>IF(AND(YEAR(B131)=YEAR($B$8)+1,MONTH(B131)=4),"×",IF(B131&lt;基本情報!$C$8,"×",IF(B131&lt;基本情報!$C$9,"-",IF(B131&gt;=基本情報!$E$9+1,"×",IF(AND(B131&gt;=基本情報!$C$9,B131&lt;=基本情報!$E$9),"○",IF(TRUE,"×"))))))</f>
        <v>○</v>
      </c>
      <c r="K131" t="str">
        <f>IF(AND(YEAR(B131)=YEAR($B$8)+1,MONTH(B131)=4),"×",IF(B131&lt;基本情報!$C$12,"×",IF(B131&lt;基本情報!$C$13,"-",IF(B131&gt;=基本情報!$E$13+1,"×",IF(AND(B131&gt;=基本情報!$C$13,B131&lt;=基本情報!$E$13),"○",IF(TRUE,"×"))))))</f>
        <v>○</v>
      </c>
    </row>
    <row r="132" spans="2:11" x14ac:dyDescent="0.4">
      <c r="B132" s="8">
        <f t="shared" si="9"/>
        <v>45872</v>
      </c>
      <c r="C132" s="43" t="str">
        <f t="shared" si="5"/>
        <v>日</v>
      </c>
      <c r="D132" s="45" t="str">
        <f>IF(WEEKDAY(B132,2)&gt;5,"休日",IFERROR(IF(VLOOKUP(B132,祝日!B:B,1,FALSE),"休日",""),""))</f>
        <v>休日</v>
      </c>
      <c r="E132" s="169"/>
      <c r="F132" s="170" t="str">
        <f t="shared" si="6"/>
        <v>休工</v>
      </c>
      <c r="G132" s="172"/>
      <c r="H132" s="170" t="str">
        <f t="shared" si="7"/>
        <v>休工</v>
      </c>
      <c r="I132" t="str">
        <f t="shared" si="8"/>
        <v>○</v>
      </c>
      <c r="J132" t="str">
        <f>IF(AND(YEAR(B132)=YEAR($B$8)+1,MONTH(B132)=4),"×",IF(B132&lt;基本情報!$C$8,"×",IF(B132&lt;基本情報!$C$9,"-",IF(B132&gt;=基本情報!$E$9+1,"×",IF(AND(B132&gt;=基本情報!$C$9,B132&lt;=基本情報!$E$9),"○",IF(TRUE,"×"))))))</f>
        <v>○</v>
      </c>
      <c r="K132" t="str">
        <f>IF(AND(YEAR(B132)=YEAR($B$8)+1,MONTH(B132)=4),"×",IF(B132&lt;基本情報!$C$12,"×",IF(B132&lt;基本情報!$C$13,"-",IF(B132&gt;=基本情報!$E$13+1,"×",IF(AND(B132&gt;=基本情報!$C$13,B132&lt;=基本情報!$E$13),"○",IF(TRUE,"×"))))))</f>
        <v>○</v>
      </c>
    </row>
    <row r="133" spans="2:11" x14ac:dyDescent="0.4">
      <c r="B133" s="8">
        <f t="shared" si="9"/>
        <v>45873</v>
      </c>
      <c r="C133" s="43" t="str">
        <f t="shared" si="5"/>
        <v>月</v>
      </c>
      <c r="D133" s="45" t="str">
        <f>IF(WEEKDAY(B133,2)&gt;5,"休日",IFERROR(IF(VLOOKUP(B133,祝日!B:B,1,FALSE),"休日",""),""))</f>
        <v/>
      </c>
      <c r="E133" s="169"/>
      <c r="F133" s="170" t="str">
        <f t="shared" si="6"/>
        <v/>
      </c>
      <c r="G133" s="172"/>
      <c r="H133" s="170" t="str">
        <f t="shared" si="7"/>
        <v/>
      </c>
      <c r="I133" t="str">
        <f t="shared" si="8"/>
        <v>○</v>
      </c>
      <c r="J133" t="str">
        <f>IF(AND(YEAR(B133)=YEAR($B$8)+1,MONTH(B133)=4),"×",IF(B133&lt;基本情報!$C$8,"×",IF(B133&lt;基本情報!$C$9,"-",IF(B133&gt;=基本情報!$E$9+1,"×",IF(AND(B133&gt;=基本情報!$C$9,B133&lt;=基本情報!$E$9),"○",IF(TRUE,"×"))))))</f>
        <v>○</v>
      </c>
      <c r="K133" t="str">
        <f>IF(AND(YEAR(B133)=YEAR($B$8)+1,MONTH(B133)=4),"×",IF(B133&lt;基本情報!$C$12,"×",IF(B133&lt;基本情報!$C$13,"-",IF(B133&gt;=基本情報!$E$13+1,"×",IF(AND(B133&gt;=基本情報!$C$13,B133&lt;=基本情報!$E$13),"○",IF(TRUE,"×"))))))</f>
        <v>○</v>
      </c>
    </row>
    <row r="134" spans="2:11" x14ac:dyDescent="0.4">
      <c r="B134" s="8">
        <f t="shared" si="9"/>
        <v>45874</v>
      </c>
      <c r="C134" s="43" t="str">
        <f t="shared" si="5"/>
        <v>火</v>
      </c>
      <c r="D134" s="45" t="str">
        <f>IF(WEEKDAY(B134,2)&gt;5,"休日",IFERROR(IF(VLOOKUP(B134,祝日!B:B,1,FALSE),"休日",""),""))</f>
        <v/>
      </c>
      <c r="E134" s="169"/>
      <c r="F134" s="170" t="str">
        <f t="shared" si="6"/>
        <v/>
      </c>
      <c r="G134" s="172"/>
      <c r="H134" s="170" t="str">
        <f t="shared" si="7"/>
        <v/>
      </c>
      <c r="I134" t="str">
        <f t="shared" si="8"/>
        <v>○</v>
      </c>
      <c r="J134" t="str">
        <f>IF(AND(YEAR(B134)=YEAR($B$8)+1,MONTH(B134)=4),"×",IF(B134&lt;基本情報!$C$8,"×",IF(B134&lt;基本情報!$C$9,"-",IF(B134&gt;=基本情報!$E$9+1,"×",IF(AND(B134&gt;=基本情報!$C$9,B134&lt;=基本情報!$E$9),"○",IF(TRUE,"×"))))))</f>
        <v>○</v>
      </c>
      <c r="K134" t="str">
        <f>IF(AND(YEAR(B134)=YEAR($B$8)+1,MONTH(B134)=4),"×",IF(B134&lt;基本情報!$C$12,"×",IF(B134&lt;基本情報!$C$13,"-",IF(B134&gt;=基本情報!$E$13+1,"×",IF(AND(B134&gt;=基本情報!$C$13,B134&lt;=基本情報!$E$13),"○",IF(TRUE,"×"))))))</f>
        <v>○</v>
      </c>
    </row>
    <row r="135" spans="2:11" x14ac:dyDescent="0.4">
      <c r="B135" s="8">
        <f t="shared" si="9"/>
        <v>45875</v>
      </c>
      <c r="C135" s="43" t="str">
        <f t="shared" si="5"/>
        <v>水</v>
      </c>
      <c r="D135" s="45" t="str">
        <f>IF(WEEKDAY(B135,2)&gt;5,"休日",IFERROR(IF(VLOOKUP(B135,祝日!B:B,1,FALSE),"休日",""),""))</f>
        <v/>
      </c>
      <c r="E135" s="169"/>
      <c r="F135" s="170" t="str">
        <f t="shared" si="6"/>
        <v/>
      </c>
      <c r="G135" s="172"/>
      <c r="H135" s="170" t="str">
        <f t="shared" si="7"/>
        <v/>
      </c>
      <c r="I135" t="str">
        <f t="shared" si="8"/>
        <v>○</v>
      </c>
      <c r="J135" t="str">
        <f>IF(AND(YEAR(B135)=YEAR($B$8)+1,MONTH(B135)=4),"×",IF(B135&lt;基本情報!$C$8,"×",IF(B135&lt;基本情報!$C$9,"-",IF(B135&gt;=基本情報!$E$9+1,"×",IF(AND(B135&gt;=基本情報!$C$9,B135&lt;=基本情報!$E$9),"○",IF(TRUE,"×"))))))</f>
        <v>○</v>
      </c>
      <c r="K135" t="str">
        <f>IF(AND(YEAR(B135)=YEAR($B$8)+1,MONTH(B135)=4),"×",IF(B135&lt;基本情報!$C$12,"×",IF(B135&lt;基本情報!$C$13,"-",IF(B135&gt;=基本情報!$E$13+1,"×",IF(AND(B135&gt;=基本情報!$C$13,B135&lt;=基本情報!$E$13),"○",IF(TRUE,"×"))))))</f>
        <v>○</v>
      </c>
    </row>
    <row r="136" spans="2:11" x14ac:dyDescent="0.4">
      <c r="B136" s="8">
        <f t="shared" si="9"/>
        <v>45876</v>
      </c>
      <c r="C136" s="43" t="str">
        <f t="shared" ref="C136:C199" si="10">TEXT(B136,"aaa")</f>
        <v>木</v>
      </c>
      <c r="D136" s="45" t="str">
        <f>IF(WEEKDAY(B136,2)&gt;5,"休日",IFERROR(IF(VLOOKUP(B136,祝日!B:B,1,FALSE),"休日",""),""))</f>
        <v/>
      </c>
      <c r="E136" s="169"/>
      <c r="F136" s="170" t="str">
        <f t="shared" ref="F136:F199" si="11">IF(OR(E136="夏季休暇",E136="年末年始休暇",E136="一時中止",E136="工場制作",E136="発注者指示",E136="その他",D136="休日"),"休工","")</f>
        <v/>
      </c>
      <c r="G136" s="172"/>
      <c r="H136" s="170" t="str">
        <f t="shared" ref="H136:H199" si="12">IF(OR(G136="夏季休暇",G136="年末年始休暇",G136="一時中止",G136="工場制作",G136="発注者指示",G136="その他",D136="休日"),"休工","")</f>
        <v/>
      </c>
      <c r="I136" t="str">
        <f t="shared" ref="I136:I199" si="13">IF(F136=H136,"○","")</f>
        <v>○</v>
      </c>
      <c r="J136" t="str">
        <f>IF(AND(YEAR(B136)=YEAR($B$8)+1,MONTH(B136)=4),"×",IF(B136&lt;基本情報!$C$8,"×",IF(B136&lt;基本情報!$C$9,"-",IF(B136&gt;=基本情報!$E$9+1,"×",IF(AND(B136&gt;=基本情報!$C$9,B136&lt;=基本情報!$E$9),"○",IF(TRUE,"×"))))))</f>
        <v>○</v>
      </c>
      <c r="K136" t="str">
        <f>IF(AND(YEAR(B136)=YEAR($B$8)+1,MONTH(B136)=4),"×",IF(B136&lt;基本情報!$C$12,"×",IF(B136&lt;基本情報!$C$13,"-",IF(B136&gt;=基本情報!$E$13+1,"×",IF(AND(B136&gt;=基本情報!$C$13,B136&lt;=基本情報!$E$13),"○",IF(TRUE,"×"))))))</f>
        <v>○</v>
      </c>
    </row>
    <row r="137" spans="2:11" x14ac:dyDescent="0.4">
      <c r="B137" s="8">
        <f t="shared" ref="B137:B200" si="14">B136+1</f>
        <v>45877</v>
      </c>
      <c r="C137" s="43" t="str">
        <f t="shared" si="10"/>
        <v>金</v>
      </c>
      <c r="D137" s="45" t="str">
        <f>IF(WEEKDAY(B137,2)&gt;5,"休日",IFERROR(IF(VLOOKUP(B137,祝日!B:B,1,FALSE),"休日",""),""))</f>
        <v/>
      </c>
      <c r="E137" s="169"/>
      <c r="F137" s="170" t="str">
        <f t="shared" si="11"/>
        <v/>
      </c>
      <c r="G137" s="172"/>
      <c r="H137" s="170" t="str">
        <f t="shared" si="12"/>
        <v/>
      </c>
      <c r="I137" t="str">
        <f t="shared" si="13"/>
        <v>○</v>
      </c>
      <c r="J137" t="str">
        <f>IF(AND(YEAR(B137)=YEAR($B$8)+1,MONTH(B137)=4),"×",IF(B137&lt;基本情報!$C$8,"×",IF(B137&lt;基本情報!$C$9,"-",IF(B137&gt;=基本情報!$E$9+1,"×",IF(AND(B137&gt;=基本情報!$C$9,B137&lt;=基本情報!$E$9),"○",IF(TRUE,"×"))))))</f>
        <v>○</v>
      </c>
      <c r="K137" t="str">
        <f>IF(AND(YEAR(B137)=YEAR($B$8)+1,MONTH(B137)=4),"×",IF(B137&lt;基本情報!$C$12,"×",IF(B137&lt;基本情報!$C$13,"-",IF(B137&gt;=基本情報!$E$13+1,"×",IF(AND(B137&gt;=基本情報!$C$13,B137&lt;=基本情報!$E$13),"○",IF(TRUE,"×"))))))</f>
        <v>○</v>
      </c>
    </row>
    <row r="138" spans="2:11" x14ac:dyDescent="0.4">
      <c r="B138" s="8">
        <f t="shared" si="14"/>
        <v>45878</v>
      </c>
      <c r="C138" s="43" t="str">
        <f t="shared" si="10"/>
        <v>土</v>
      </c>
      <c r="D138" s="45" t="str">
        <f>IF(WEEKDAY(B138,2)&gt;5,"休日",IFERROR(IF(VLOOKUP(B138,祝日!B:B,1,FALSE),"休日",""),""))</f>
        <v>休日</v>
      </c>
      <c r="E138" s="169"/>
      <c r="F138" s="170" t="str">
        <f t="shared" si="11"/>
        <v>休工</v>
      </c>
      <c r="G138" s="172"/>
      <c r="H138" s="170" t="str">
        <f t="shared" si="12"/>
        <v>休工</v>
      </c>
      <c r="I138" t="str">
        <f t="shared" si="13"/>
        <v>○</v>
      </c>
      <c r="J138" t="str">
        <f>IF(AND(YEAR(B138)=YEAR($B$8)+1,MONTH(B138)=4),"×",IF(B138&lt;基本情報!$C$8,"×",IF(B138&lt;基本情報!$C$9,"-",IF(B138&gt;=基本情報!$E$9+1,"×",IF(AND(B138&gt;=基本情報!$C$9,B138&lt;=基本情報!$E$9),"○",IF(TRUE,"×"))))))</f>
        <v>○</v>
      </c>
      <c r="K138" t="str">
        <f>IF(AND(YEAR(B138)=YEAR($B$8)+1,MONTH(B138)=4),"×",IF(B138&lt;基本情報!$C$12,"×",IF(B138&lt;基本情報!$C$13,"-",IF(B138&gt;=基本情報!$E$13+1,"×",IF(AND(B138&gt;=基本情報!$C$13,B138&lt;=基本情報!$E$13),"○",IF(TRUE,"×"))))))</f>
        <v>○</v>
      </c>
    </row>
    <row r="139" spans="2:11" x14ac:dyDescent="0.4">
      <c r="B139" s="8">
        <f t="shared" si="14"/>
        <v>45879</v>
      </c>
      <c r="C139" s="43" t="str">
        <f t="shared" si="10"/>
        <v>日</v>
      </c>
      <c r="D139" s="45" t="str">
        <f>IF(WEEKDAY(B139,2)&gt;5,"休日",IFERROR(IF(VLOOKUP(B139,祝日!B:B,1,FALSE),"休日",""),""))</f>
        <v>休日</v>
      </c>
      <c r="E139" s="169"/>
      <c r="F139" s="170" t="str">
        <f t="shared" si="11"/>
        <v>休工</v>
      </c>
      <c r="G139" s="172"/>
      <c r="H139" s="170" t="str">
        <f t="shared" si="12"/>
        <v>休工</v>
      </c>
      <c r="I139" t="str">
        <f t="shared" si="13"/>
        <v>○</v>
      </c>
      <c r="J139" t="str">
        <f>IF(AND(YEAR(B139)=YEAR($B$8)+1,MONTH(B139)=4),"×",IF(B139&lt;基本情報!$C$8,"×",IF(B139&lt;基本情報!$C$9,"-",IF(B139&gt;=基本情報!$E$9+1,"×",IF(AND(B139&gt;=基本情報!$C$9,B139&lt;=基本情報!$E$9),"○",IF(TRUE,"×"))))))</f>
        <v>○</v>
      </c>
      <c r="K139" t="str">
        <f>IF(AND(YEAR(B139)=YEAR($B$8)+1,MONTH(B139)=4),"×",IF(B139&lt;基本情報!$C$12,"×",IF(B139&lt;基本情報!$C$13,"-",IF(B139&gt;=基本情報!$E$13+1,"×",IF(AND(B139&gt;=基本情報!$C$13,B139&lt;=基本情報!$E$13),"○",IF(TRUE,"×"))))))</f>
        <v>○</v>
      </c>
    </row>
    <row r="140" spans="2:11" x14ac:dyDescent="0.4">
      <c r="B140" s="8">
        <f t="shared" si="14"/>
        <v>45880</v>
      </c>
      <c r="C140" s="43" t="str">
        <f t="shared" si="10"/>
        <v>月</v>
      </c>
      <c r="D140" s="45" t="str">
        <f>IF(WEEKDAY(B140,2)&gt;5,"休日",IFERROR(IF(VLOOKUP(B140,祝日!B:B,1,FALSE),"休日",""),""))</f>
        <v>休日</v>
      </c>
      <c r="E140" s="169"/>
      <c r="F140" s="170" t="str">
        <f t="shared" si="11"/>
        <v>休工</v>
      </c>
      <c r="G140" s="172"/>
      <c r="H140" s="170" t="str">
        <f t="shared" si="12"/>
        <v>休工</v>
      </c>
      <c r="I140" t="str">
        <f t="shared" si="13"/>
        <v>○</v>
      </c>
      <c r="J140" t="str">
        <f>IF(AND(YEAR(B140)=YEAR($B$8)+1,MONTH(B140)=4),"×",IF(B140&lt;基本情報!$C$8,"×",IF(B140&lt;基本情報!$C$9,"-",IF(B140&gt;=基本情報!$E$9+1,"×",IF(AND(B140&gt;=基本情報!$C$9,B140&lt;=基本情報!$E$9),"○",IF(TRUE,"×"))))))</f>
        <v>○</v>
      </c>
      <c r="K140" t="str">
        <f>IF(AND(YEAR(B140)=YEAR($B$8)+1,MONTH(B140)=4),"×",IF(B140&lt;基本情報!$C$12,"×",IF(B140&lt;基本情報!$C$13,"-",IF(B140&gt;=基本情報!$E$13+1,"×",IF(AND(B140&gt;=基本情報!$C$13,B140&lt;=基本情報!$E$13),"○",IF(TRUE,"×"))))))</f>
        <v>○</v>
      </c>
    </row>
    <row r="141" spans="2:11" x14ac:dyDescent="0.4">
      <c r="B141" s="8">
        <f t="shared" si="14"/>
        <v>45881</v>
      </c>
      <c r="C141" s="43" t="str">
        <f t="shared" si="10"/>
        <v>火</v>
      </c>
      <c r="D141" s="45" t="str">
        <f>IF(WEEKDAY(B141,2)&gt;5,"休日",IFERROR(IF(VLOOKUP(B141,祝日!B:B,1,FALSE),"休日",""),""))</f>
        <v/>
      </c>
      <c r="E141" s="169"/>
      <c r="F141" s="170" t="str">
        <f t="shared" si="11"/>
        <v/>
      </c>
      <c r="G141" s="172"/>
      <c r="H141" s="170" t="str">
        <f t="shared" si="12"/>
        <v/>
      </c>
      <c r="I141" t="str">
        <f t="shared" si="13"/>
        <v>○</v>
      </c>
      <c r="J141" t="str">
        <f>IF(AND(YEAR(B141)=YEAR($B$8)+1,MONTH(B141)=4),"×",IF(B141&lt;基本情報!$C$8,"×",IF(B141&lt;基本情報!$C$9,"-",IF(B141&gt;=基本情報!$E$9+1,"×",IF(AND(B141&gt;=基本情報!$C$9,B141&lt;=基本情報!$E$9),"○",IF(TRUE,"×"))))))</f>
        <v>○</v>
      </c>
      <c r="K141" t="str">
        <f>IF(AND(YEAR(B141)=YEAR($B$8)+1,MONTH(B141)=4),"×",IF(B141&lt;基本情報!$C$12,"×",IF(B141&lt;基本情報!$C$13,"-",IF(B141&gt;=基本情報!$E$13+1,"×",IF(AND(B141&gt;=基本情報!$C$13,B141&lt;=基本情報!$E$13),"○",IF(TRUE,"×"))))))</f>
        <v>○</v>
      </c>
    </row>
    <row r="142" spans="2:11" x14ac:dyDescent="0.4">
      <c r="B142" s="8">
        <f t="shared" si="14"/>
        <v>45882</v>
      </c>
      <c r="C142" s="43" t="str">
        <f t="shared" si="10"/>
        <v>水</v>
      </c>
      <c r="D142" s="45" t="str">
        <f>IF(WEEKDAY(B142,2)&gt;5,"休日",IFERROR(IF(VLOOKUP(B142,祝日!B:B,1,FALSE),"休日",""),""))</f>
        <v/>
      </c>
      <c r="E142" s="169" t="s">
        <v>106</v>
      </c>
      <c r="F142" s="170" t="str">
        <f t="shared" si="11"/>
        <v>休工</v>
      </c>
      <c r="G142" s="172"/>
      <c r="H142" s="170" t="str">
        <f t="shared" si="12"/>
        <v/>
      </c>
      <c r="I142" t="str">
        <f t="shared" si="13"/>
        <v/>
      </c>
      <c r="J142" t="str">
        <f>IF(AND(YEAR(B142)=YEAR($B$8)+1,MONTH(B142)=4),"×",IF(B142&lt;基本情報!$C$8,"×",IF(B142&lt;基本情報!$C$9,"-",IF(B142&gt;=基本情報!$E$9+1,"×",IF(AND(B142&gt;=基本情報!$C$9,B142&lt;=基本情報!$E$9),"○",IF(TRUE,"×"))))))</f>
        <v>○</v>
      </c>
      <c r="K142" t="str">
        <f>IF(AND(YEAR(B142)=YEAR($B$8)+1,MONTH(B142)=4),"×",IF(B142&lt;基本情報!$C$12,"×",IF(B142&lt;基本情報!$C$13,"-",IF(B142&gt;=基本情報!$E$13+1,"×",IF(AND(B142&gt;=基本情報!$C$13,B142&lt;=基本情報!$E$13),"○",IF(TRUE,"×"))))))</f>
        <v>○</v>
      </c>
    </row>
    <row r="143" spans="2:11" x14ac:dyDescent="0.4">
      <c r="B143" s="8">
        <f t="shared" si="14"/>
        <v>45883</v>
      </c>
      <c r="C143" s="43" t="str">
        <f t="shared" si="10"/>
        <v>木</v>
      </c>
      <c r="D143" s="45" t="str">
        <f>IF(WEEKDAY(B143,2)&gt;5,"休日",IFERROR(IF(VLOOKUP(B143,祝日!B:B,1,FALSE),"休日",""),""))</f>
        <v/>
      </c>
      <c r="E143" s="169" t="s">
        <v>106</v>
      </c>
      <c r="F143" s="170" t="str">
        <f t="shared" si="11"/>
        <v>休工</v>
      </c>
      <c r="G143" s="172"/>
      <c r="H143" s="170" t="str">
        <f t="shared" si="12"/>
        <v/>
      </c>
      <c r="I143" t="str">
        <f t="shared" si="13"/>
        <v/>
      </c>
      <c r="J143" t="str">
        <f>IF(AND(YEAR(B143)=YEAR($B$8)+1,MONTH(B143)=4),"×",IF(B143&lt;基本情報!$C$8,"×",IF(B143&lt;基本情報!$C$9,"-",IF(B143&gt;=基本情報!$E$9+1,"×",IF(AND(B143&gt;=基本情報!$C$9,B143&lt;=基本情報!$E$9),"○",IF(TRUE,"×"))))))</f>
        <v>○</v>
      </c>
      <c r="K143" t="str">
        <f>IF(AND(YEAR(B143)=YEAR($B$8)+1,MONTH(B143)=4),"×",IF(B143&lt;基本情報!$C$12,"×",IF(B143&lt;基本情報!$C$13,"-",IF(B143&gt;=基本情報!$E$13+1,"×",IF(AND(B143&gt;=基本情報!$C$13,B143&lt;=基本情報!$E$13),"○",IF(TRUE,"×"))))))</f>
        <v>○</v>
      </c>
    </row>
    <row r="144" spans="2:11" x14ac:dyDescent="0.4">
      <c r="B144" s="8">
        <f t="shared" si="14"/>
        <v>45884</v>
      </c>
      <c r="C144" s="43" t="str">
        <f t="shared" si="10"/>
        <v>金</v>
      </c>
      <c r="D144" s="45" t="str">
        <f>IF(WEEKDAY(B144,2)&gt;5,"休日",IFERROR(IF(VLOOKUP(B144,祝日!B:B,1,FALSE),"休日",""),""))</f>
        <v/>
      </c>
      <c r="E144" s="169" t="s">
        <v>106</v>
      </c>
      <c r="F144" s="170" t="str">
        <f t="shared" si="11"/>
        <v>休工</v>
      </c>
      <c r="G144" s="172"/>
      <c r="H144" s="170" t="str">
        <f t="shared" si="12"/>
        <v/>
      </c>
      <c r="I144" t="str">
        <f t="shared" si="13"/>
        <v/>
      </c>
      <c r="J144" t="str">
        <f>IF(AND(YEAR(B144)=YEAR($B$8)+1,MONTH(B144)=4),"×",IF(B144&lt;基本情報!$C$8,"×",IF(B144&lt;基本情報!$C$9,"-",IF(B144&gt;=基本情報!$E$9+1,"×",IF(AND(B144&gt;=基本情報!$C$9,B144&lt;=基本情報!$E$9),"○",IF(TRUE,"×"))))))</f>
        <v>○</v>
      </c>
      <c r="K144" t="str">
        <f>IF(AND(YEAR(B144)=YEAR($B$8)+1,MONTH(B144)=4),"×",IF(B144&lt;基本情報!$C$12,"×",IF(B144&lt;基本情報!$C$13,"-",IF(B144&gt;=基本情報!$E$13+1,"×",IF(AND(B144&gt;=基本情報!$C$13,B144&lt;=基本情報!$E$13),"○",IF(TRUE,"×"))))))</f>
        <v>○</v>
      </c>
    </row>
    <row r="145" spans="2:11" x14ac:dyDescent="0.4">
      <c r="B145" s="8">
        <f t="shared" si="14"/>
        <v>45885</v>
      </c>
      <c r="C145" s="43" t="str">
        <f t="shared" si="10"/>
        <v>土</v>
      </c>
      <c r="D145" s="45" t="str">
        <f>IF(WEEKDAY(B145,2)&gt;5,"休日",IFERROR(IF(VLOOKUP(B145,祝日!B:B,1,FALSE),"休日",""),""))</f>
        <v>休日</v>
      </c>
      <c r="E145" s="169"/>
      <c r="F145" s="170" t="str">
        <f t="shared" si="11"/>
        <v>休工</v>
      </c>
      <c r="G145" s="172"/>
      <c r="H145" s="170" t="str">
        <f t="shared" si="12"/>
        <v>休工</v>
      </c>
      <c r="I145" t="str">
        <f>IF(F145=H145,"○","")</f>
        <v>○</v>
      </c>
      <c r="J145" t="str">
        <f>IF(AND(YEAR(B145)=YEAR($B$8)+1,MONTH(B145)=4),"×",IF(B145&lt;基本情報!$C$8,"×",IF(B145&lt;基本情報!$C$9,"-",IF(B145&gt;=基本情報!$E$9+1,"×",IF(AND(B145&gt;=基本情報!$C$9,B145&lt;=基本情報!$E$9),"○",IF(TRUE,"×"))))))</f>
        <v>○</v>
      </c>
      <c r="K145" t="str">
        <f>IF(AND(YEAR(B145)=YEAR($B$8)+1,MONTH(B145)=4),"×",IF(B145&lt;基本情報!$C$12,"×",IF(B145&lt;基本情報!$C$13,"-",IF(B145&gt;=基本情報!$E$13+1,"×",IF(AND(B145&gt;=基本情報!$C$13,B145&lt;=基本情報!$E$13),"○",IF(TRUE,"×"))))))</f>
        <v>○</v>
      </c>
    </row>
    <row r="146" spans="2:11" x14ac:dyDescent="0.4">
      <c r="B146" s="8">
        <f t="shared" si="14"/>
        <v>45886</v>
      </c>
      <c r="C146" s="43" t="str">
        <f t="shared" si="10"/>
        <v>日</v>
      </c>
      <c r="D146" s="45" t="str">
        <f>IF(WEEKDAY(B146,2)&gt;5,"休日",IFERROR(IF(VLOOKUP(B146,祝日!B:B,1,FALSE),"休日",""),""))</f>
        <v>休日</v>
      </c>
      <c r="E146" s="169"/>
      <c r="F146" s="170" t="str">
        <f t="shared" si="11"/>
        <v>休工</v>
      </c>
      <c r="G146" s="172"/>
      <c r="H146" s="170" t="str">
        <f t="shared" si="12"/>
        <v>休工</v>
      </c>
      <c r="I146" t="str">
        <f t="shared" si="13"/>
        <v>○</v>
      </c>
      <c r="J146" t="str">
        <f>IF(AND(YEAR(B146)=YEAR($B$8)+1,MONTH(B146)=4),"×",IF(B146&lt;基本情報!$C$8,"×",IF(B146&lt;基本情報!$C$9,"-",IF(B146&gt;=基本情報!$E$9+1,"×",IF(AND(B146&gt;=基本情報!$C$9,B146&lt;=基本情報!$E$9),"○",IF(TRUE,"×"))))))</f>
        <v>○</v>
      </c>
      <c r="K146" t="str">
        <f>IF(AND(YEAR(B146)=YEAR($B$8)+1,MONTH(B146)=4),"×",IF(B146&lt;基本情報!$C$12,"×",IF(B146&lt;基本情報!$C$13,"-",IF(B146&gt;=基本情報!$E$13+1,"×",IF(AND(B146&gt;=基本情報!$C$13,B146&lt;=基本情報!$E$13),"○",IF(TRUE,"×"))))))</f>
        <v>○</v>
      </c>
    </row>
    <row r="147" spans="2:11" x14ac:dyDescent="0.4">
      <c r="B147" s="8">
        <f t="shared" si="14"/>
        <v>45887</v>
      </c>
      <c r="C147" s="43" t="str">
        <f t="shared" si="10"/>
        <v>月</v>
      </c>
      <c r="D147" s="45" t="str">
        <f>IF(WEEKDAY(B147,2)&gt;5,"休日",IFERROR(IF(VLOOKUP(B147,祝日!B:B,1,FALSE),"休日",""),""))</f>
        <v/>
      </c>
      <c r="E147" s="169"/>
      <c r="F147" s="170" t="str">
        <f t="shared" si="11"/>
        <v/>
      </c>
      <c r="G147" s="172"/>
      <c r="H147" s="170" t="str">
        <f t="shared" si="12"/>
        <v/>
      </c>
      <c r="I147" t="str">
        <f t="shared" si="13"/>
        <v>○</v>
      </c>
      <c r="J147" t="str">
        <f>IF(AND(YEAR(B147)=YEAR($B$8)+1,MONTH(B147)=4),"×",IF(B147&lt;基本情報!$C$8,"×",IF(B147&lt;基本情報!$C$9,"-",IF(B147&gt;=基本情報!$E$9+1,"×",IF(AND(B147&gt;=基本情報!$C$9,B147&lt;=基本情報!$E$9),"○",IF(TRUE,"×"))))))</f>
        <v>○</v>
      </c>
      <c r="K147" t="str">
        <f>IF(AND(YEAR(B147)=YEAR($B$8)+1,MONTH(B147)=4),"×",IF(B147&lt;基本情報!$C$12,"×",IF(B147&lt;基本情報!$C$13,"-",IF(B147&gt;=基本情報!$E$13+1,"×",IF(AND(B147&gt;=基本情報!$C$13,B147&lt;=基本情報!$E$13),"○",IF(TRUE,"×"))))))</f>
        <v>○</v>
      </c>
    </row>
    <row r="148" spans="2:11" x14ac:dyDescent="0.4">
      <c r="B148" s="8">
        <f t="shared" si="14"/>
        <v>45888</v>
      </c>
      <c r="C148" s="43" t="str">
        <f t="shared" si="10"/>
        <v>火</v>
      </c>
      <c r="D148" s="45" t="str">
        <f>IF(WEEKDAY(B148,2)&gt;5,"休日",IFERROR(IF(VLOOKUP(B148,祝日!B:B,1,FALSE),"休日",""),""))</f>
        <v/>
      </c>
      <c r="E148" s="169"/>
      <c r="F148" s="170" t="str">
        <f t="shared" si="11"/>
        <v/>
      </c>
      <c r="G148" s="172"/>
      <c r="H148" s="170" t="str">
        <f t="shared" si="12"/>
        <v/>
      </c>
      <c r="I148" t="str">
        <f t="shared" si="13"/>
        <v>○</v>
      </c>
      <c r="J148" t="str">
        <f>IF(AND(YEAR(B148)=YEAR($B$8)+1,MONTH(B148)=4),"×",IF(B148&lt;基本情報!$C$8,"×",IF(B148&lt;基本情報!$C$9,"-",IF(B148&gt;=基本情報!$E$9+1,"×",IF(AND(B148&gt;=基本情報!$C$9,B148&lt;=基本情報!$E$9),"○",IF(TRUE,"×"))))))</f>
        <v>○</v>
      </c>
      <c r="K148" t="str">
        <f>IF(AND(YEAR(B148)=YEAR($B$8)+1,MONTH(B148)=4),"×",IF(B148&lt;基本情報!$C$12,"×",IF(B148&lt;基本情報!$C$13,"-",IF(B148&gt;=基本情報!$E$13+1,"×",IF(AND(B148&gt;=基本情報!$C$13,B148&lt;=基本情報!$E$13),"○",IF(TRUE,"×"))))))</f>
        <v>○</v>
      </c>
    </row>
    <row r="149" spans="2:11" x14ac:dyDescent="0.4">
      <c r="B149" s="8">
        <f t="shared" si="14"/>
        <v>45889</v>
      </c>
      <c r="C149" s="43" t="str">
        <f t="shared" si="10"/>
        <v>水</v>
      </c>
      <c r="D149" s="45" t="str">
        <f>IF(WEEKDAY(B149,2)&gt;5,"休日",IFERROR(IF(VLOOKUP(B149,祝日!B:B,1,FALSE),"休日",""),""))</f>
        <v/>
      </c>
      <c r="E149" s="169"/>
      <c r="F149" s="170" t="str">
        <f t="shared" si="11"/>
        <v/>
      </c>
      <c r="G149" s="172"/>
      <c r="H149" s="170" t="str">
        <f t="shared" si="12"/>
        <v/>
      </c>
      <c r="I149" t="str">
        <f t="shared" si="13"/>
        <v>○</v>
      </c>
      <c r="J149" t="str">
        <f>IF(AND(YEAR(B149)=YEAR($B$8)+1,MONTH(B149)=4),"×",IF(B149&lt;基本情報!$C$8,"×",IF(B149&lt;基本情報!$C$9,"-",IF(B149&gt;=基本情報!$E$9+1,"×",IF(AND(B149&gt;=基本情報!$C$9,B149&lt;=基本情報!$E$9),"○",IF(TRUE,"×"))))))</f>
        <v>○</v>
      </c>
      <c r="K149" t="str">
        <f>IF(AND(YEAR(B149)=YEAR($B$8)+1,MONTH(B149)=4),"×",IF(B149&lt;基本情報!$C$12,"×",IF(B149&lt;基本情報!$C$13,"-",IF(B149&gt;=基本情報!$E$13+1,"×",IF(AND(B149&gt;=基本情報!$C$13,B149&lt;=基本情報!$E$13),"○",IF(TRUE,"×"))))))</f>
        <v>○</v>
      </c>
    </row>
    <row r="150" spans="2:11" x14ac:dyDescent="0.4">
      <c r="B150" s="8">
        <f t="shared" si="14"/>
        <v>45890</v>
      </c>
      <c r="C150" s="43" t="str">
        <f t="shared" si="10"/>
        <v>木</v>
      </c>
      <c r="D150" s="45" t="str">
        <f>IF(WEEKDAY(B150,2)&gt;5,"休日",IFERROR(IF(VLOOKUP(B150,祝日!B:B,1,FALSE),"休日",""),""))</f>
        <v/>
      </c>
      <c r="E150" s="169"/>
      <c r="F150" s="170" t="str">
        <f t="shared" si="11"/>
        <v/>
      </c>
      <c r="G150" s="172"/>
      <c r="H150" s="170" t="str">
        <f t="shared" si="12"/>
        <v/>
      </c>
      <c r="I150" t="str">
        <f t="shared" si="13"/>
        <v>○</v>
      </c>
      <c r="J150" t="str">
        <f>IF(AND(YEAR(B150)=YEAR($B$8)+1,MONTH(B150)=4),"×",IF(B150&lt;基本情報!$C$8,"×",IF(B150&lt;基本情報!$C$9,"-",IF(B150&gt;=基本情報!$E$9+1,"×",IF(AND(B150&gt;=基本情報!$C$9,B150&lt;=基本情報!$E$9),"○",IF(TRUE,"×"))))))</f>
        <v>×</v>
      </c>
      <c r="K150" t="str">
        <f>IF(AND(YEAR(B150)=YEAR($B$8)+1,MONTH(B150)=4),"×",IF(B150&lt;基本情報!$C$12,"×",IF(B150&lt;基本情報!$C$13,"-",IF(B150&gt;=基本情報!$E$13+1,"×",IF(AND(B150&gt;=基本情報!$C$13,B150&lt;=基本情報!$E$13),"○",IF(TRUE,"×"))))))</f>
        <v>×</v>
      </c>
    </row>
    <row r="151" spans="2:11" x14ac:dyDescent="0.4">
      <c r="B151" s="8">
        <f t="shared" si="14"/>
        <v>45891</v>
      </c>
      <c r="C151" s="43" t="str">
        <f t="shared" si="10"/>
        <v>金</v>
      </c>
      <c r="D151" s="45" t="str">
        <f>IF(WEEKDAY(B151,2)&gt;5,"休日",IFERROR(IF(VLOOKUP(B151,祝日!B:B,1,FALSE),"休日",""),""))</f>
        <v/>
      </c>
      <c r="E151" s="169"/>
      <c r="F151" s="170" t="str">
        <f t="shared" si="11"/>
        <v/>
      </c>
      <c r="G151" s="172"/>
      <c r="H151" s="170" t="str">
        <f t="shared" si="12"/>
        <v/>
      </c>
      <c r="I151" t="str">
        <f t="shared" si="13"/>
        <v>○</v>
      </c>
      <c r="J151" t="str">
        <f>IF(AND(YEAR(B151)=YEAR($B$8)+1,MONTH(B151)=4),"×",IF(B151&lt;基本情報!$C$8,"×",IF(B151&lt;基本情報!$C$9,"-",IF(B151&gt;=基本情報!$E$9+1,"×",IF(AND(B151&gt;=基本情報!$C$9,B151&lt;=基本情報!$E$9),"○",IF(TRUE,"×"))))))</f>
        <v>×</v>
      </c>
      <c r="K151" t="str">
        <f>IF(AND(YEAR(B151)=YEAR($B$8)+1,MONTH(B151)=4),"×",IF(B151&lt;基本情報!$C$12,"×",IF(B151&lt;基本情報!$C$13,"-",IF(B151&gt;=基本情報!$E$13+1,"×",IF(AND(B151&gt;=基本情報!$C$13,B151&lt;=基本情報!$E$13),"○",IF(TRUE,"×"))))))</f>
        <v>×</v>
      </c>
    </row>
    <row r="152" spans="2:11" x14ac:dyDescent="0.4">
      <c r="B152" s="8">
        <f t="shared" si="14"/>
        <v>45892</v>
      </c>
      <c r="C152" s="43" t="str">
        <f t="shared" si="10"/>
        <v>土</v>
      </c>
      <c r="D152" s="45" t="str">
        <f>IF(WEEKDAY(B152,2)&gt;5,"休日",IFERROR(IF(VLOOKUP(B152,祝日!B:B,1,FALSE),"休日",""),""))</f>
        <v>休日</v>
      </c>
      <c r="E152" s="169"/>
      <c r="F152" s="170" t="str">
        <f t="shared" si="11"/>
        <v>休工</v>
      </c>
      <c r="G152" s="172"/>
      <c r="H152" s="170" t="str">
        <f t="shared" si="12"/>
        <v>休工</v>
      </c>
      <c r="I152" t="str">
        <f t="shared" si="13"/>
        <v>○</v>
      </c>
      <c r="J152" t="str">
        <f>IF(AND(YEAR(B152)=YEAR($B$8)+1,MONTH(B152)=4),"×",IF(B152&lt;基本情報!$C$8,"×",IF(B152&lt;基本情報!$C$9,"-",IF(B152&gt;=基本情報!$E$9+1,"×",IF(AND(B152&gt;=基本情報!$C$9,B152&lt;=基本情報!$E$9),"○",IF(TRUE,"×"))))))</f>
        <v>×</v>
      </c>
      <c r="K152" t="str">
        <f>IF(AND(YEAR(B152)=YEAR($B$8)+1,MONTH(B152)=4),"×",IF(B152&lt;基本情報!$C$12,"×",IF(B152&lt;基本情報!$C$13,"-",IF(B152&gt;=基本情報!$E$13+1,"×",IF(AND(B152&gt;=基本情報!$C$13,B152&lt;=基本情報!$E$13),"○",IF(TRUE,"×"))))))</f>
        <v>×</v>
      </c>
    </row>
    <row r="153" spans="2:11" x14ac:dyDescent="0.4">
      <c r="B153" s="8">
        <f t="shared" si="14"/>
        <v>45893</v>
      </c>
      <c r="C153" s="43" t="str">
        <f t="shared" si="10"/>
        <v>日</v>
      </c>
      <c r="D153" s="45" t="str">
        <f>IF(WEEKDAY(B153,2)&gt;5,"休日",IFERROR(IF(VLOOKUP(B153,祝日!B:B,1,FALSE),"休日",""),""))</f>
        <v>休日</v>
      </c>
      <c r="E153" s="169"/>
      <c r="F153" s="170" t="str">
        <f t="shared" si="11"/>
        <v>休工</v>
      </c>
      <c r="G153" s="172"/>
      <c r="H153" s="170" t="str">
        <f t="shared" si="12"/>
        <v>休工</v>
      </c>
      <c r="I153" t="str">
        <f t="shared" si="13"/>
        <v>○</v>
      </c>
      <c r="J153" t="str">
        <f>IF(AND(YEAR(B153)=YEAR($B$8)+1,MONTH(B153)=4),"×",IF(B153&lt;基本情報!$C$8,"×",IF(B153&lt;基本情報!$C$9,"-",IF(B153&gt;=基本情報!$E$9+1,"×",IF(AND(B153&gt;=基本情報!$C$9,B153&lt;=基本情報!$E$9),"○",IF(TRUE,"×"))))))</f>
        <v>×</v>
      </c>
      <c r="K153" t="str">
        <f>IF(AND(YEAR(B153)=YEAR($B$8)+1,MONTH(B153)=4),"×",IF(B153&lt;基本情報!$C$12,"×",IF(B153&lt;基本情報!$C$13,"-",IF(B153&gt;=基本情報!$E$13+1,"×",IF(AND(B153&gt;=基本情報!$C$13,B153&lt;=基本情報!$E$13),"○",IF(TRUE,"×"))))))</f>
        <v>×</v>
      </c>
    </row>
    <row r="154" spans="2:11" x14ac:dyDescent="0.4">
      <c r="B154" s="8">
        <f t="shared" si="14"/>
        <v>45894</v>
      </c>
      <c r="C154" s="43" t="str">
        <f t="shared" si="10"/>
        <v>月</v>
      </c>
      <c r="D154" s="45" t="str">
        <f>IF(WEEKDAY(B154,2)&gt;5,"休日",IFERROR(IF(VLOOKUP(B154,祝日!B:B,1,FALSE),"休日",""),""))</f>
        <v/>
      </c>
      <c r="E154" s="169"/>
      <c r="F154" s="170" t="str">
        <f t="shared" si="11"/>
        <v/>
      </c>
      <c r="G154" s="172"/>
      <c r="H154" s="170" t="str">
        <f t="shared" si="12"/>
        <v/>
      </c>
      <c r="I154" t="str">
        <f t="shared" si="13"/>
        <v>○</v>
      </c>
      <c r="J154" t="str">
        <f>IF(AND(YEAR(B154)=YEAR($B$8)+1,MONTH(B154)=4),"×",IF(B154&lt;基本情報!$C$8,"×",IF(B154&lt;基本情報!$C$9,"-",IF(B154&gt;=基本情報!$E$9+1,"×",IF(AND(B154&gt;=基本情報!$C$9,B154&lt;=基本情報!$E$9),"○",IF(TRUE,"×"))))))</f>
        <v>×</v>
      </c>
      <c r="K154" t="str">
        <f>IF(AND(YEAR(B154)=YEAR($B$8)+1,MONTH(B154)=4),"×",IF(B154&lt;基本情報!$C$12,"×",IF(B154&lt;基本情報!$C$13,"-",IF(B154&gt;=基本情報!$E$13+1,"×",IF(AND(B154&gt;=基本情報!$C$13,B154&lt;=基本情報!$E$13),"○",IF(TRUE,"×"))))))</f>
        <v>×</v>
      </c>
    </row>
    <row r="155" spans="2:11" x14ac:dyDescent="0.4">
      <c r="B155" s="8">
        <f t="shared" si="14"/>
        <v>45895</v>
      </c>
      <c r="C155" s="43" t="str">
        <f t="shared" si="10"/>
        <v>火</v>
      </c>
      <c r="D155" s="45" t="str">
        <f>IF(WEEKDAY(B155,2)&gt;5,"休日",IFERROR(IF(VLOOKUP(B155,祝日!B:B,1,FALSE),"休日",""),""))</f>
        <v/>
      </c>
      <c r="E155" s="169"/>
      <c r="F155" s="170" t="str">
        <f t="shared" si="11"/>
        <v/>
      </c>
      <c r="G155" s="172"/>
      <c r="H155" s="170" t="str">
        <f t="shared" si="12"/>
        <v/>
      </c>
      <c r="I155" t="str">
        <f t="shared" si="13"/>
        <v>○</v>
      </c>
      <c r="J155" t="str">
        <f>IF(AND(YEAR(B155)=YEAR($B$8)+1,MONTH(B155)=4),"×",IF(B155&lt;基本情報!$C$8,"×",IF(B155&lt;基本情報!$C$9,"-",IF(B155&gt;=基本情報!$E$9+1,"×",IF(AND(B155&gt;=基本情報!$C$9,B155&lt;=基本情報!$E$9),"○",IF(TRUE,"×"))))))</f>
        <v>×</v>
      </c>
      <c r="K155" t="str">
        <f>IF(AND(YEAR(B155)=YEAR($B$8)+1,MONTH(B155)=4),"×",IF(B155&lt;基本情報!$C$12,"×",IF(B155&lt;基本情報!$C$13,"-",IF(B155&gt;=基本情報!$E$13+1,"×",IF(AND(B155&gt;=基本情報!$C$13,B155&lt;=基本情報!$E$13),"○",IF(TRUE,"×"))))))</f>
        <v>×</v>
      </c>
    </row>
    <row r="156" spans="2:11" x14ac:dyDescent="0.4">
      <c r="B156" s="8">
        <f t="shared" si="14"/>
        <v>45896</v>
      </c>
      <c r="C156" s="43" t="str">
        <f t="shared" si="10"/>
        <v>水</v>
      </c>
      <c r="D156" s="45" t="str">
        <f>IF(WEEKDAY(B156,2)&gt;5,"休日",IFERROR(IF(VLOOKUP(B156,祝日!B:B,1,FALSE),"休日",""),""))</f>
        <v/>
      </c>
      <c r="E156" s="169"/>
      <c r="F156" s="170" t="str">
        <f t="shared" si="11"/>
        <v/>
      </c>
      <c r="G156" s="172"/>
      <c r="H156" s="170" t="str">
        <f t="shared" si="12"/>
        <v/>
      </c>
      <c r="I156" t="str">
        <f t="shared" si="13"/>
        <v>○</v>
      </c>
      <c r="J156" t="str">
        <f>IF(AND(YEAR(B156)=YEAR($B$8)+1,MONTH(B156)=4),"×",IF(B156&lt;基本情報!$C$8,"×",IF(B156&lt;基本情報!$C$9,"-",IF(B156&gt;=基本情報!$E$9+1,"×",IF(AND(B156&gt;=基本情報!$C$9,B156&lt;=基本情報!$E$9),"○",IF(TRUE,"×"))))))</f>
        <v>×</v>
      </c>
      <c r="K156" t="str">
        <f>IF(AND(YEAR(B156)=YEAR($B$8)+1,MONTH(B156)=4),"×",IF(B156&lt;基本情報!$C$12,"×",IF(B156&lt;基本情報!$C$13,"-",IF(B156&gt;=基本情報!$E$13+1,"×",IF(AND(B156&gt;=基本情報!$C$13,B156&lt;=基本情報!$E$13),"○",IF(TRUE,"×"))))))</f>
        <v>×</v>
      </c>
    </row>
    <row r="157" spans="2:11" x14ac:dyDescent="0.4">
      <c r="B157" s="8">
        <f t="shared" si="14"/>
        <v>45897</v>
      </c>
      <c r="C157" s="43" t="str">
        <f t="shared" si="10"/>
        <v>木</v>
      </c>
      <c r="D157" s="45" t="str">
        <f>IF(WEEKDAY(B157,2)&gt;5,"休日",IFERROR(IF(VLOOKUP(B157,祝日!B:B,1,FALSE),"休日",""),""))</f>
        <v/>
      </c>
      <c r="E157" s="169"/>
      <c r="F157" s="170" t="str">
        <f t="shared" si="11"/>
        <v/>
      </c>
      <c r="G157" s="172"/>
      <c r="H157" s="170" t="str">
        <f t="shared" si="12"/>
        <v/>
      </c>
      <c r="I157" t="str">
        <f t="shared" si="13"/>
        <v>○</v>
      </c>
      <c r="J157" t="str">
        <f>IF(AND(YEAR(B157)=YEAR($B$8)+1,MONTH(B157)=4),"×",IF(B157&lt;基本情報!$C$8,"×",IF(B157&lt;基本情報!$C$9,"-",IF(B157&gt;=基本情報!$E$9+1,"×",IF(AND(B157&gt;=基本情報!$C$9,B157&lt;=基本情報!$E$9),"○",IF(TRUE,"×"))))))</f>
        <v>×</v>
      </c>
      <c r="K157" t="str">
        <f>IF(AND(YEAR(B157)=YEAR($B$8)+1,MONTH(B157)=4),"×",IF(B157&lt;基本情報!$C$12,"×",IF(B157&lt;基本情報!$C$13,"-",IF(B157&gt;=基本情報!$E$13+1,"×",IF(AND(B157&gt;=基本情報!$C$13,B157&lt;=基本情報!$E$13),"○",IF(TRUE,"×"))))))</f>
        <v>×</v>
      </c>
    </row>
    <row r="158" spans="2:11" x14ac:dyDescent="0.4">
      <c r="B158" s="8">
        <f t="shared" si="14"/>
        <v>45898</v>
      </c>
      <c r="C158" s="43" t="str">
        <f t="shared" si="10"/>
        <v>金</v>
      </c>
      <c r="D158" s="45" t="str">
        <f>IF(WEEKDAY(B158,2)&gt;5,"休日",IFERROR(IF(VLOOKUP(B158,祝日!B:B,1,FALSE),"休日",""),""))</f>
        <v/>
      </c>
      <c r="E158" s="169"/>
      <c r="F158" s="170" t="str">
        <f t="shared" si="11"/>
        <v/>
      </c>
      <c r="G158" s="172"/>
      <c r="H158" s="170" t="str">
        <f t="shared" si="12"/>
        <v/>
      </c>
      <c r="I158" t="str">
        <f t="shared" si="13"/>
        <v>○</v>
      </c>
      <c r="J158" t="str">
        <f>IF(AND(YEAR(B158)=YEAR($B$8)+1,MONTH(B158)=4),"×",IF(B158&lt;基本情報!$C$8,"×",IF(B158&lt;基本情報!$C$9,"-",IF(B158&gt;=基本情報!$E$9+1,"×",IF(AND(B158&gt;=基本情報!$C$9,B158&lt;=基本情報!$E$9),"○",IF(TRUE,"×"))))))</f>
        <v>×</v>
      </c>
      <c r="K158" t="str">
        <f>IF(AND(YEAR(B158)=YEAR($B$8)+1,MONTH(B158)=4),"×",IF(B158&lt;基本情報!$C$12,"×",IF(B158&lt;基本情報!$C$13,"-",IF(B158&gt;=基本情報!$E$13+1,"×",IF(AND(B158&gt;=基本情報!$C$13,B158&lt;=基本情報!$E$13),"○",IF(TRUE,"×"))))))</f>
        <v>×</v>
      </c>
    </row>
    <row r="159" spans="2:11" x14ac:dyDescent="0.4">
      <c r="B159" s="8">
        <f t="shared" si="14"/>
        <v>45899</v>
      </c>
      <c r="C159" s="43" t="str">
        <f t="shared" si="10"/>
        <v>土</v>
      </c>
      <c r="D159" s="45" t="str">
        <f>IF(WEEKDAY(B159,2)&gt;5,"休日",IFERROR(IF(VLOOKUP(B159,祝日!B:B,1,FALSE),"休日",""),""))</f>
        <v>休日</v>
      </c>
      <c r="E159" s="169"/>
      <c r="F159" s="170" t="str">
        <f t="shared" si="11"/>
        <v>休工</v>
      </c>
      <c r="G159" s="172"/>
      <c r="H159" s="170" t="str">
        <f t="shared" si="12"/>
        <v>休工</v>
      </c>
      <c r="I159" t="str">
        <f t="shared" si="13"/>
        <v>○</v>
      </c>
      <c r="J159" t="str">
        <f>IF(AND(YEAR(B159)=YEAR($B$8)+1,MONTH(B159)=4),"×",IF(B159&lt;基本情報!$C$8,"×",IF(B159&lt;基本情報!$C$9,"-",IF(B159&gt;=基本情報!$E$9+1,"×",IF(AND(B159&gt;=基本情報!$C$9,B159&lt;=基本情報!$E$9),"○",IF(TRUE,"×"))))))</f>
        <v>×</v>
      </c>
      <c r="K159" t="str">
        <f>IF(AND(YEAR(B159)=YEAR($B$8)+1,MONTH(B159)=4),"×",IF(B159&lt;基本情報!$C$12,"×",IF(B159&lt;基本情報!$C$13,"-",IF(B159&gt;=基本情報!$E$13+1,"×",IF(AND(B159&gt;=基本情報!$C$13,B159&lt;=基本情報!$E$13),"○",IF(TRUE,"×"))))))</f>
        <v>×</v>
      </c>
    </row>
    <row r="160" spans="2:11" x14ac:dyDescent="0.4">
      <c r="B160" s="8">
        <f t="shared" si="14"/>
        <v>45900</v>
      </c>
      <c r="C160" s="43" t="str">
        <f t="shared" si="10"/>
        <v>日</v>
      </c>
      <c r="D160" s="45" t="str">
        <f>IF(WEEKDAY(B160,2)&gt;5,"休日",IFERROR(IF(VLOOKUP(B160,祝日!B:B,1,FALSE),"休日",""),""))</f>
        <v>休日</v>
      </c>
      <c r="E160" s="169"/>
      <c r="F160" s="170" t="str">
        <f t="shared" si="11"/>
        <v>休工</v>
      </c>
      <c r="G160" s="172"/>
      <c r="H160" s="170" t="str">
        <f t="shared" si="12"/>
        <v>休工</v>
      </c>
      <c r="I160" t="str">
        <f t="shared" si="13"/>
        <v>○</v>
      </c>
      <c r="J160" t="str">
        <f>IF(AND(YEAR(B160)=YEAR($B$8)+1,MONTH(B160)=4),"×",IF(B160&lt;基本情報!$C$8,"×",IF(B160&lt;基本情報!$C$9,"-",IF(B160&gt;=基本情報!$E$9+1,"×",IF(AND(B160&gt;=基本情報!$C$9,B160&lt;=基本情報!$E$9),"○",IF(TRUE,"×"))))))</f>
        <v>×</v>
      </c>
      <c r="K160" t="str">
        <f>IF(AND(YEAR(B160)=YEAR($B$8)+1,MONTH(B160)=4),"×",IF(B160&lt;基本情報!$C$12,"×",IF(B160&lt;基本情報!$C$13,"-",IF(B160&gt;=基本情報!$E$13+1,"×",IF(AND(B160&gt;=基本情報!$C$13,B160&lt;=基本情報!$E$13),"○",IF(TRUE,"×"))))))</f>
        <v>×</v>
      </c>
    </row>
    <row r="161" spans="2:11" x14ac:dyDescent="0.4">
      <c r="B161" s="8">
        <f t="shared" si="14"/>
        <v>45901</v>
      </c>
      <c r="C161" s="43" t="str">
        <f t="shared" si="10"/>
        <v>月</v>
      </c>
      <c r="D161" s="45" t="str">
        <f>IF(WEEKDAY(B161,2)&gt;5,"休日",IFERROR(IF(VLOOKUP(B161,祝日!B:B,1,FALSE),"休日",""),""))</f>
        <v/>
      </c>
      <c r="E161" s="169"/>
      <c r="F161" s="170" t="str">
        <f t="shared" si="11"/>
        <v/>
      </c>
      <c r="G161" s="172"/>
      <c r="H161" s="170" t="str">
        <f t="shared" si="12"/>
        <v/>
      </c>
      <c r="I161" t="str">
        <f t="shared" si="13"/>
        <v>○</v>
      </c>
      <c r="J161" t="str">
        <f>IF(AND(YEAR(B161)=YEAR($B$8)+1,MONTH(B161)=4),"×",IF(B161&lt;基本情報!$C$8,"×",IF(B161&lt;基本情報!$C$9,"-",IF(B161&gt;=基本情報!$E$9+1,"×",IF(AND(B161&gt;=基本情報!$C$9,B161&lt;=基本情報!$E$9),"○",IF(TRUE,"×"))))))</f>
        <v>×</v>
      </c>
      <c r="K161" t="str">
        <f>IF(AND(YEAR(B161)=YEAR($B$8)+1,MONTH(B161)=4),"×",IF(B161&lt;基本情報!$C$12,"×",IF(B161&lt;基本情報!$C$13,"-",IF(B161&gt;=基本情報!$E$13+1,"×",IF(AND(B161&gt;=基本情報!$C$13,B161&lt;=基本情報!$E$13),"○",IF(TRUE,"×"))))))</f>
        <v>×</v>
      </c>
    </row>
    <row r="162" spans="2:11" x14ac:dyDescent="0.4">
      <c r="B162" s="8">
        <f t="shared" si="14"/>
        <v>45902</v>
      </c>
      <c r="C162" s="43" t="str">
        <f t="shared" si="10"/>
        <v>火</v>
      </c>
      <c r="D162" s="45" t="str">
        <f>IF(WEEKDAY(B162,2)&gt;5,"休日",IFERROR(IF(VLOOKUP(B162,祝日!B:B,1,FALSE),"休日",""),""))</f>
        <v/>
      </c>
      <c r="E162" s="169"/>
      <c r="F162" s="170" t="str">
        <f t="shared" si="11"/>
        <v/>
      </c>
      <c r="G162" s="172"/>
      <c r="H162" s="170" t="str">
        <f t="shared" si="12"/>
        <v/>
      </c>
      <c r="I162" t="str">
        <f t="shared" si="13"/>
        <v>○</v>
      </c>
      <c r="J162" t="str">
        <f>IF(AND(YEAR(B162)=YEAR($B$8)+1,MONTH(B162)=4),"×",IF(B162&lt;基本情報!$C$8,"×",IF(B162&lt;基本情報!$C$9,"-",IF(B162&gt;=基本情報!$E$9+1,"×",IF(AND(B162&gt;=基本情報!$C$9,B162&lt;=基本情報!$E$9),"○",IF(TRUE,"×"))))))</f>
        <v>×</v>
      </c>
      <c r="K162" t="str">
        <f>IF(AND(YEAR(B162)=YEAR($B$8)+1,MONTH(B162)=4),"×",IF(B162&lt;基本情報!$C$12,"×",IF(B162&lt;基本情報!$C$13,"-",IF(B162&gt;=基本情報!$E$13+1,"×",IF(AND(B162&gt;=基本情報!$C$13,B162&lt;=基本情報!$E$13),"○",IF(TRUE,"×"))))))</f>
        <v>×</v>
      </c>
    </row>
    <row r="163" spans="2:11" x14ac:dyDescent="0.4">
      <c r="B163" s="8">
        <f t="shared" si="14"/>
        <v>45903</v>
      </c>
      <c r="C163" s="43" t="str">
        <f t="shared" si="10"/>
        <v>水</v>
      </c>
      <c r="D163" s="45" t="str">
        <f>IF(WEEKDAY(B163,2)&gt;5,"休日",IFERROR(IF(VLOOKUP(B163,祝日!B:B,1,FALSE),"休日",""),""))</f>
        <v/>
      </c>
      <c r="E163" s="169"/>
      <c r="F163" s="170" t="str">
        <f t="shared" si="11"/>
        <v/>
      </c>
      <c r="G163" s="172"/>
      <c r="H163" s="170" t="str">
        <f t="shared" si="12"/>
        <v/>
      </c>
      <c r="I163" t="str">
        <f t="shared" si="13"/>
        <v>○</v>
      </c>
      <c r="J163" t="str">
        <f>IF(AND(YEAR(B163)=YEAR($B$8)+1,MONTH(B163)=4),"×",IF(B163&lt;基本情報!$C$8,"×",IF(B163&lt;基本情報!$C$9,"-",IF(B163&gt;=基本情報!$E$9+1,"×",IF(AND(B163&gt;=基本情報!$C$9,B163&lt;=基本情報!$E$9),"○",IF(TRUE,"×"))))))</f>
        <v>×</v>
      </c>
      <c r="K163" t="str">
        <f>IF(AND(YEAR(B163)=YEAR($B$8)+1,MONTH(B163)=4),"×",IF(B163&lt;基本情報!$C$12,"×",IF(B163&lt;基本情報!$C$13,"-",IF(B163&gt;=基本情報!$E$13+1,"×",IF(AND(B163&gt;=基本情報!$C$13,B163&lt;=基本情報!$E$13),"○",IF(TRUE,"×"))))))</f>
        <v>×</v>
      </c>
    </row>
    <row r="164" spans="2:11" x14ac:dyDescent="0.4">
      <c r="B164" s="8">
        <f t="shared" si="14"/>
        <v>45904</v>
      </c>
      <c r="C164" s="43" t="str">
        <f t="shared" si="10"/>
        <v>木</v>
      </c>
      <c r="D164" s="45" t="str">
        <f>IF(WEEKDAY(B164,2)&gt;5,"休日",IFERROR(IF(VLOOKUP(B164,祝日!B:B,1,FALSE),"休日",""),""))</f>
        <v/>
      </c>
      <c r="E164" s="169"/>
      <c r="F164" s="170" t="str">
        <f t="shared" si="11"/>
        <v/>
      </c>
      <c r="G164" s="172"/>
      <c r="H164" s="170" t="str">
        <f t="shared" si="12"/>
        <v/>
      </c>
      <c r="I164" t="str">
        <f t="shared" si="13"/>
        <v>○</v>
      </c>
      <c r="J164" t="str">
        <f>IF(AND(YEAR(B164)=YEAR($B$8)+1,MONTH(B164)=4),"×",IF(B164&lt;基本情報!$C$8,"×",IF(B164&lt;基本情報!$C$9,"-",IF(B164&gt;=基本情報!$E$9+1,"×",IF(AND(B164&gt;=基本情報!$C$9,B164&lt;=基本情報!$E$9),"○",IF(TRUE,"×"))))))</f>
        <v>×</v>
      </c>
      <c r="K164" t="str">
        <f>IF(AND(YEAR(B164)=YEAR($B$8)+1,MONTH(B164)=4),"×",IF(B164&lt;基本情報!$C$12,"×",IF(B164&lt;基本情報!$C$13,"-",IF(B164&gt;=基本情報!$E$13+1,"×",IF(AND(B164&gt;=基本情報!$C$13,B164&lt;=基本情報!$E$13),"○",IF(TRUE,"×"))))))</f>
        <v>×</v>
      </c>
    </row>
    <row r="165" spans="2:11" x14ac:dyDescent="0.4">
      <c r="B165" s="8">
        <f t="shared" si="14"/>
        <v>45905</v>
      </c>
      <c r="C165" s="43" t="str">
        <f t="shared" si="10"/>
        <v>金</v>
      </c>
      <c r="D165" s="45" t="str">
        <f>IF(WEEKDAY(B165,2)&gt;5,"休日",IFERROR(IF(VLOOKUP(B165,祝日!B:B,1,FALSE),"休日",""),""))</f>
        <v/>
      </c>
      <c r="E165" s="169"/>
      <c r="F165" s="170" t="str">
        <f t="shared" si="11"/>
        <v/>
      </c>
      <c r="G165" s="172"/>
      <c r="H165" s="170" t="str">
        <f t="shared" si="12"/>
        <v/>
      </c>
      <c r="I165" t="str">
        <f t="shared" si="13"/>
        <v>○</v>
      </c>
      <c r="J165" t="str">
        <f>IF(AND(YEAR(B165)=YEAR($B$8)+1,MONTH(B165)=4),"×",IF(B165&lt;基本情報!$C$8,"×",IF(B165&lt;基本情報!$C$9,"-",IF(B165&gt;=基本情報!$E$9+1,"×",IF(AND(B165&gt;=基本情報!$C$9,B165&lt;=基本情報!$E$9),"○",IF(TRUE,"×"))))))</f>
        <v>×</v>
      </c>
      <c r="K165" t="str">
        <f>IF(AND(YEAR(B165)=YEAR($B$8)+1,MONTH(B165)=4),"×",IF(B165&lt;基本情報!$C$12,"×",IF(B165&lt;基本情報!$C$13,"-",IF(B165&gt;=基本情報!$E$13+1,"×",IF(AND(B165&gt;=基本情報!$C$13,B165&lt;=基本情報!$E$13),"○",IF(TRUE,"×"))))))</f>
        <v>×</v>
      </c>
    </row>
    <row r="166" spans="2:11" x14ac:dyDescent="0.4">
      <c r="B166" s="8">
        <f t="shared" si="14"/>
        <v>45906</v>
      </c>
      <c r="C166" s="43" t="str">
        <f t="shared" si="10"/>
        <v>土</v>
      </c>
      <c r="D166" s="45" t="str">
        <f>IF(WEEKDAY(B166,2)&gt;5,"休日",IFERROR(IF(VLOOKUP(B166,祝日!B:B,1,FALSE),"休日",""),""))</f>
        <v>休日</v>
      </c>
      <c r="E166" s="169"/>
      <c r="F166" s="170" t="str">
        <f t="shared" si="11"/>
        <v>休工</v>
      </c>
      <c r="G166" s="172"/>
      <c r="H166" s="170" t="str">
        <f t="shared" si="12"/>
        <v>休工</v>
      </c>
      <c r="I166" t="str">
        <f t="shared" si="13"/>
        <v>○</v>
      </c>
      <c r="J166" t="str">
        <f>IF(AND(YEAR(B166)=YEAR($B$8)+1,MONTH(B166)=4),"×",IF(B166&lt;基本情報!$C$8,"×",IF(B166&lt;基本情報!$C$9,"-",IF(B166&gt;=基本情報!$E$9+1,"×",IF(AND(B166&gt;=基本情報!$C$9,B166&lt;=基本情報!$E$9),"○",IF(TRUE,"×"))))))</f>
        <v>×</v>
      </c>
      <c r="K166" t="str">
        <f>IF(AND(YEAR(B166)=YEAR($B$8)+1,MONTH(B166)=4),"×",IF(B166&lt;基本情報!$C$12,"×",IF(B166&lt;基本情報!$C$13,"-",IF(B166&gt;=基本情報!$E$13+1,"×",IF(AND(B166&gt;=基本情報!$C$13,B166&lt;=基本情報!$E$13),"○",IF(TRUE,"×"))))))</f>
        <v>×</v>
      </c>
    </row>
    <row r="167" spans="2:11" x14ac:dyDescent="0.4">
      <c r="B167" s="8">
        <f t="shared" si="14"/>
        <v>45907</v>
      </c>
      <c r="C167" s="43" t="str">
        <f t="shared" si="10"/>
        <v>日</v>
      </c>
      <c r="D167" s="45" t="str">
        <f>IF(WEEKDAY(B167,2)&gt;5,"休日",IFERROR(IF(VLOOKUP(B167,祝日!B:B,1,FALSE),"休日",""),""))</f>
        <v>休日</v>
      </c>
      <c r="E167" s="169"/>
      <c r="F167" s="170" t="str">
        <f t="shared" si="11"/>
        <v>休工</v>
      </c>
      <c r="G167" s="172"/>
      <c r="H167" s="170" t="str">
        <f t="shared" si="12"/>
        <v>休工</v>
      </c>
      <c r="I167" t="str">
        <f t="shared" si="13"/>
        <v>○</v>
      </c>
      <c r="J167" t="str">
        <f>IF(AND(YEAR(B167)=YEAR($B$8)+1,MONTH(B167)=4),"×",IF(B167&lt;基本情報!$C$8,"×",IF(B167&lt;基本情報!$C$9,"-",IF(B167&gt;=基本情報!$E$9+1,"×",IF(AND(B167&gt;=基本情報!$C$9,B167&lt;=基本情報!$E$9),"○",IF(TRUE,"×"))))))</f>
        <v>×</v>
      </c>
      <c r="K167" t="str">
        <f>IF(AND(YEAR(B167)=YEAR($B$8)+1,MONTH(B167)=4),"×",IF(B167&lt;基本情報!$C$12,"×",IF(B167&lt;基本情報!$C$13,"-",IF(B167&gt;=基本情報!$E$13+1,"×",IF(AND(B167&gt;=基本情報!$C$13,B167&lt;=基本情報!$E$13),"○",IF(TRUE,"×"))))))</f>
        <v>×</v>
      </c>
    </row>
    <row r="168" spans="2:11" x14ac:dyDescent="0.4">
      <c r="B168" s="8">
        <f t="shared" si="14"/>
        <v>45908</v>
      </c>
      <c r="C168" s="43" t="str">
        <f t="shared" si="10"/>
        <v>月</v>
      </c>
      <c r="D168" s="45" t="str">
        <f>IF(WEEKDAY(B168,2)&gt;5,"休日",IFERROR(IF(VLOOKUP(B168,祝日!B:B,1,FALSE),"休日",""),""))</f>
        <v/>
      </c>
      <c r="E168" s="169"/>
      <c r="F168" s="170" t="str">
        <f t="shared" si="11"/>
        <v/>
      </c>
      <c r="G168" s="172"/>
      <c r="H168" s="170" t="str">
        <f t="shared" si="12"/>
        <v/>
      </c>
      <c r="I168" t="str">
        <f t="shared" si="13"/>
        <v>○</v>
      </c>
      <c r="J168" t="str">
        <f>IF(AND(YEAR(B168)=YEAR($B$8)+1,MONTH(B168)=4),"×",IF(B168&lt;基本情報!$C$8,"×",IF(B168&lt;基本情報!$C$9,"-",IF(B168&gt;=基本情報!$E$9+1,"×",IF(AND(B168&gt;=基本情報!$C$9,B168&lt;=基本情報!$E$9),"○",IF(TRUE,"×"))))))</f>
        <v>×</v>
      </c>
      <c r="K168" t="str">
        <f>IF(AND(YEAR(B168)=YEAR($B$8)+1,MONTH(B168)=4),"×",IF(B168&lt;基本情報!$C$12,"×",IF(B168&lt;基本情報!$C$13,"-",IF(B168&gt;=基本情報!$E$13+1,"×",IF(AND(B168&gt;=基本情報!$C$13,B168&lt;=基本情報!$E$13),"○",IF(TRUE,"×"))))))</f>
        <v>×</v>
      </c>
    </row>
    <row r="169" spans="2:11" x14ac:dyDescent="0.4">
      <c r="B169" s="8">
        <f t="shared" si="14"/>
        <v>45909</v>
      </c>
      <c r="C169" s="43" t="str">
        <f t="shared" si="10"/>
        <v>火</v>
      </c>
      <c r="D169" s="45" t="str">
        <f>IF(WEEKDAY(B169,2)&gt;5,"休日",IFERROR(IF(VLOOKUP(B169,祝日!B:B,1,FALSE),"休日",""),""))</f>
        <v/>
      </c>
      <c r="E169" s="169"/>
      <c r="F169" s="170" t="str">
        <f t="shared" si="11"/>
        <v/>
      </c>
      <c r="G169" s="172"/>
      <c r="H169" s="170" t="str">
        <f t="shared" si="12"/>
        <v/>
      </c>
      <c r="I169" t="str">
        <f t="shared" si="13"/>
        <v>○</v>
      </c>
      <c r="J169" t="str">
        <f>IF(AND(YEAR(B169)=YEAR($B$8)+1,MONTH(B169)=4),"×",IF(B169&lt;基本情報!$C$8,"×",IF(B169&lt;基本情報!$C$9,"-",IF(B169&gt;=基本情報!$E$9+1,"×",IF(AND(B169&gt;=基本情報!$C$9,B169&lt;=基本情報!$E$9),"○",IF(TRUE,"×"))))))</f>
        <v>×</v>
      </c>
      <c r="K169" t="str">
        <f>IF(AND(YEAR(B169)=YEAR($B$8)+1,MONTH(B169)=4),"×",IF(B169&lt;基本情報!$C$12,"×",IF(B169&lt;基本情報!$C$13,"-",IF(B169&gt;=基本情報!$E$13+1,"×",IF(AND(B169&gt;=基本情報!$C$13,B169&lt;=基本情報!$E$13),"○",IF(TRUE,"×"))))))</f>
        <v>×</v>
      </c>
    </row>
    <row r="170" spans="2:11" x14ac:dyDescent="0.4">
      <c r="B170" s="8">
        <f t="shared" si="14"/>
        <v>45910</v>
      </c>
      <c r="C170" s="43" t="str">
        <f t="shared" si="10"/>
        <v>水</v>
      </c>
      <c r="D170" s="45" t="str">
        <f>IF(WEEKDAY(B170,2)&gt;5,"休日",IFERROR(IF(VLOOKUP(B170,祝日!B:B,1,FALSE),"休日",""),""))</f>
        <v/>
      </c>
      <c r="E170" s="169"/>
      <c r="F170" s="170" t="str">
        <f t="shared" si="11"/>
        <v/>
      </c>
      <c r="G170" s="172"/>
      <c r="H170" s="170" t="str">
        <f t="shared" si="12"/>
        <v/>
      </c>
      <c r="I170" t="str">
        <f t="shared" si="13"/>
        <v>○</v>
      </c>
      <c r="J170" t="str">
        <f>IF(AND(YEAR(B170)=YEAR($B$8)+1,MONTH(B170)=4),"×",IF(B170&lt;基本情報!$C$8,"×",IF(B170&lt;基本情報!$C$9,"-",IF(B170&gt;=基本情報!$E$9+1,"×",IF(AND(B170&gt;=基本情報!$C$9,B170&lt;=基本情報!$E$9),"○",IF(TRUE,"×"))))))</f>
        <v>×</v>
      </c>
      <c r="K170" t="str">
        <f>IF(AND(YEAR(B170)=YEAR($B$8)+1,MONTH(B170)=4),"×",IF(B170&lt;基本情報!$C$12,"×",IF(B170&lt;基本情報!$C$13,"-",IF(B170&gt;=基本情報!$E$13+1,"×",IF(AND(B170&gt;=基本情報!$C$13,B170&lt;=基本情報!$E$13),"○",IF(TRUE,"×"))))))</f>
        <v>×</v>
      </c>
    </row>
    <row r="171" spans="2:11" x14ac:dyDescent="0.4">
      <c r="B171" s="8">
        <f t="shared" si="14"/>
        <v>45911</v>
      </c>
      <c r="C171" s="43" t="str">
        <f t="shared" si="10"/>
        <v>木</v>
      </c>
      <c r="D171" s="45" t="str">
        <f>IF(WEEKDAY(B171,2)&gt;5,"休日",IFERROR(IF(VLOOKUP(B171,祝日!B:B,1,FALSE),"休日",""),""))</f>
        <v/>
      </c>
      <c r="E171" s="169"/>
      <c r="F171" s="170" t="str">
        <f t="shared" si="11"/>
        <v/>
      </c>
      <c r="G171" s="172"/>
      <c r="H171" s="170" t="str">
        <f t="shared" si="12"/>
        <v/>
      </c>
      <c r="I171" t="str">
        <f t="shared" si="13"/>
        <v>○</v>
      </c>
      <c r="J171" t="str">
        <f>IF(AND(YEAR(B171)=YEAR($B$8)+1,MONTH(B171)=4),"×",IF(B171&lt;基本情報!$C$8,"×",IF(B171&lt;基本情報!$C$9,"-",IF(B171&gt;=基本情報!$E$9+1,"×",IF(AND(B171&gt;=基本情報!$C$9,B171&lt;=基本情報!$E$9),"○",IF(TRUE,"×"))))))</f>
        <v>×</v>
      </c>
      <c r="K171" t="str">
        <f>IF(AND(YEAR(B171)=YEAR($B$8)+1,MONTH(B171)=4),"×",IF(B171&lt;基本情報!$C$12,"×",IF(B171&lt;基本情報!$C$13,"-",IF(B171&gt;=基本情報!$E$13+1,"×",IF(AND(B171&gt;=基本情報!$C$13,B171&lt;=基本情報!$E$13),"○",IF(TRUE,"×"))))))</f>
        <v>×</v>
      </c>
    </row>
    <row r="172" spans="2:11" x14ac:dyDescent="0.4">
      <c r="B172" s="8">
        <f t="shared" si="14"/>
        <v>45912</v>
      </c>
      <c r="C172" s="43" t="str">
        <f t="shared" si="10"/>
        <v>金</v>
      </c>
      <c r="D172" s="45" t="str">
        <f>IF(WEEKDAY(B172,2)&gt;5,"休日",IFERROR(IF(VLOOKUP(B172,祝日!B:B,1,FALSE),"休日",""),""))</f>
        <v/>
      </c>
      <c r="E172" s="169"/>
      <c r="F172" s="170" t="str">
        <f t="shared" si="11"/>
        <v/>
      </c>
      <c r="G172" s="172"/>
      <c r="H172" s="170" t="str">
        <f t="shared" si="12"/>
        <v/>
      </c>
      <c r="I172" t="str">
        <f t="shared" si="13"/>
        <v>○</v>
      </c>
      <c r="J172" t="str">
        <f>IF(AND(YEAR(B172)=YEAR($B$8)+1,MONTH(B172)=4),"×",IF(B172&lt;基本情報!$C$8,"×",IF(B172&lt;基本情報!$C$9,"-",IF(B172&gt;=基本情報!$E$9+1,"×",IF(AND(B172&gt;=基本情報!$C$9,B172&lt;=基本情報!$E$9),"○",IF(TRUE,"×"))))))</f>
        <v>×</v>
      </c>
      <c r="K172" t="str">
        <f>IF(AND(YEAR(B172)=YEAR($B$8)+1,MONTH(B172)=4),"×",IF(B172&lt;基本情報!$C$12,"×",IF(B172&lt;基本情報!$C$13,"-",IF(B172&gt;=基本情報!$E$13+1,"×",IF(AND(B172&gt;=基本情報!$C$13,B172&lt;=基本情報!$E$13),"○",IF(TRUE,"×"))))))</f>
        <v>×</v>
      </c>
    </row>
    <row r="173" spans="2:11" x14ac:dyDescent="0.4">
      <c r="B173" s="8">
        <f t="shared" si="14"/>
        <v>45913</v>
      </c>
      <c r="C173" s="43" t="str">
        <f t="shared" si="10"/>
        <v>土</v>
      </c>
      <c r="D173" s="45" t="str">
        <f>IF(WEEKDAY(B173,2)&gt;5,"休日",IFERROR(IF(VLOOKUP(B173,祝日!B:B,1,FALSE),"休日",""),""))</f>
        <v>休日</v>
      </c>
      <c r="E173" s="169"/>
      <c r="F173" s="170" t="str">
        <f t="shared" si="11"/>
        <v>休工</v>
      </c>
      <c r="G173" s="172"/>
      <c r="H173" s="170" t="str">
        <f t="shared" si="12"/>
        <v>休工</v>
      </c>
      <c r="I173" t="str">
        <f t="shared" si="13"/>
        <v>○</v>
      </c>
      <c r="J173" t="str">
        <f>IF(AND(YEAR(B173)=YEAR($B$8)+1,MONTH(B173)=4),"×",IF(B173&lt;基本情報!$C$8,"×",IF(B173&lt;基本情報!$C$9,"-",IF(B173&gt;=基本情報!$E$9+1,"×",IF(AND(B173&gt;=基本情報!$C$9,B173&lt;=基本情報!$E$9),"○",IF(TRUE,"×"))))))</f>
        <v>×</v>
      </c>
      <c r="K173" t="str">
        <f>IF(AND(YEAR(B173)=YEAR($B$8)+1,MONTH(B173)=4),"×",IF(B173&lt;基本情報!$C$12,"×",IF(B173&lt;基本情報!$C$13,"-",IF(B173&gt;=基本情報!$E$13+1,"×",IF(AND(B173&gt;=基本情報!$C$13,B173&lt;=基本情報!$E$13),"○",IF(TRUE,"×"))))))</f>
        <v>×</v>
      </c>
    </row>
    <row r="174" spans="2:11" x14ac:dyDescent="0.4">
      <c r="B174" s="8">
        <f t="shared" si="14"/>
        <v>45914</v>
      </c>
      <c r="C174" s="43" t="str">
        <f t="shared" si="10"/>
        <v>日</v>
      </c>
      <c r="D174" s="45" t="str">
        <f>IF(WEEKDAY(B174,2)&gt;5,"休日",IFERROR(IF(VLOOKUP(B174,祝日!B:B,1,FALSE),"休日",""),""))</f>
        <v>休日</v>
      </c>
      <c r="E174" s="169"/>
      <c r="F174" s="170" t="str">
        <f t="shared" si="11"/>
        <v>休工</v>
      </c>
      <c r="G174" s="172"/>
      <c r="H174" s="170" t="str">
        <f t="shared" si="12"/>
        <v>休工</v>
      </c>
      <c r="I174" t="str">
        <f t="shared" si="13"/>
        <v>○</v>
      </c>
      <c r="J174" t="str">
        <f>IF(AND(YEAR(B174)=YEAR($B$8)+1,MONTH(B174)=4),"×",IF(B174&lt;基本情報!$C$8,"×",IF(B174&lt;基本情報!$C$9,"-",IF(B174&gt;=基本情報!$E$9+1,"×",IF(AND(B174&gt;=基本情報!$C$9,B174&lt;=基本情報!$E$9),"○",IF(TRUE,"×"))))))</f>
        <v>×</v>
      </c>
      <c r="K174" t="str">
        <f>IF(AND(YEAR(B174)=YEAR($B$8)+1,MONTH(B174)=4),"×",IF(B174&lt;基本情報!$C$12,"×",IF(B174&lt;基本情報!$C$13,"-",IF(B174&gt;=基本情報!$E$13+1,"×",IF(AND(B174&gt;=基本情報!$C$13,B174&lt;=基本情報!$E$13),"○",IF(TRUE,"×"))))))</f>
        <v>×</v>
      </c>
    </row>
    <row r="175" spans="2:11" x14ac:dyDescent="0.4">
      <c r="B175" s="8">
        <f t="shared" si="14"/>
        <v>45915</v>
      </c>
      <c r="C175" s="43" t="str">
        <f t="shared" si="10"/>
        <v>月</v>
      </c>
      <c r="D175" s="45" t="str">
        <f>IF(WEEKDAY(B175,2)&gt;5,"休日",IFERROR(IF(VLOOKUP(B175,祝日!B:B,1,FALSE),"休日",""),""))</f>
        <v>休日</v>
      </c>
      <c r="E175" s="169"/>
      <c r="F175" s="170" t="str">
        <f t="shared" si="11"/>
        <v>休工</v>
      </c>
      <c r="G175" s="172"/>
      <c r="H175" s="170" t="str">
        <f t="shared" si="12"/>
        <v>休工</v>
      </c>
      <c r="I175" t="str">
        <f t="shared" si="13"/>
        <v>○</v>
      </c>
      <c r="J175" t="str">
        <f>IF(AND(YEAR(B175)=YEAR($B$8)+1,MONTH(B175)=4),"×",IF(B175&lt;基本情報!$C$8,"×",IF(B175&lt;基本情報!$C$9,"-",IF(B175&gt;=基本情報!$E$9+1,"×",IF(AND(B175&gt;=基本情報!$C$9,B175&lt;=基本情報!$E$9),"○",IF(TRUE,"×"))))))</f>
        <v>×</v>
      </c>
      <c r="K175" t="str">
        <f>IF(AND(YEAR(B175)=YEAR($B$8)+1,MONTH(B175)=4),"×",IF(B175&lt;基本情報!$C$12,"×",IF(B175&lt;基本情報!$C$13,"-",IF(B175&gt;=基本情報!$E$13+1,"×",IF(AND(B175&gt;=基本情報!$C$13,B175&lt;=基本情報!$E$13),"○",IF(TRUE,"×"))))))</f>
        <v>×</v>
      </c>
    </row>
    <row r="176" spans="2:11" x14ac:dyDescent="0.4">
      <c r="B176" s="8">
        <f t="shared" si="14"/>
        <v>45916</v>
      </c>
      <c r="C176" s="43" t="str">
        <f t="shared" si="10"/>
        <v>火</v>
      </c>
      <c r="D176" s="45" t="str">
        <f>IF(WEEKDAY(B176,2)&gt;5,"休日",IFERROR(IF(VLOOKUP(B176,祝日!B:B,1,FALSE),"休日",""),""))</f>
        <v/>
      </c>
      <c r="E176" s="169"/>
      <c r="F176" s="170" t="str">
        <f t="shared" si="11"/>
        <v/>
      </c>
      <c r="G176" s="172"/>
      <c r="H176" s="170" t="str">
        <f t="shared" si="12"/>
        <v/>
      </c>
      <c r="I176" t="str">
        <f t="shared" si="13"/>
        <v>○</v>
      </c>
      <c r="J176" t="str">
        <f>IF(AND(YEAR(B176)=YEAR($B$8)+1,MONTH(B176)=4),"×",IF(B176&lt;基本情報!$C$8,"×",IF(B176&lt;基本情報!$C$9,"-",IF(B176&gt;=基本情報!$E$9+1,"×",IF(AND(B176&gt;=基本情報!$C$9,B176&lt;=基本情報!$E$9),"○",IF(TRUE,"×"))))))</f>
        <v>×</v>
      </c>
      <c r="K176" t="str">
        <f>IF(AND(YEAR(B176)=YEAR($B$8)+1,MONTH(B176)=4),"×",IF(B176&lt;基本情報!$C$12,"×",IF(B176&lt;基本情報!$C$13,"-",IF(B176&gt;=基本情報!$E$13+1,"×",IF(AND(B176&gt;=基本情報!$C$13,B176&lt;=基本情報!$E$13),"○",IF(TRUE,"×"))))))</f>
        <v>×</v>
      </c>
    </row>
    <row r="177" spans="2:11" x14ac:dyDescent="0.4">
      <c r="B177" s="8">
        <f t="shared" si="14"/>
        <v>45917</v>
      </c>
      <c r="C177" s="43" t="str">
        <f t="shared" si="10"/>
        <v>水</v>
      </c>
      <c r="D177" s="45" t="str">
        <f>IF(WEEKDAY(B177,2)&gt;5,"休日",IFERROR(IF(VLOOKUP(B177,祝日!B:B,1,FALSE),"休日",""),""))</f>
        <v/>
      </c>
      <c r="E177" s="169"/>
      <c r="F177" s="170" t="str">
        <f t="shared" si="11"/>
        <v/>
      </c>
      <c r="G177" s="172"/>
      <c r="H177" s="170" t="str">
        <f t="shared" si="12"/>
        <v/>
      </c>
      <c r="I177" t="str">
        <f t="shared" si="13"/>
        <v>○</v>
      </c>
      <c r="J177" t="str">
        <f>IF(AND(YEAR(B177)=YEAR($B$8)+1,MONTH(B177)=4),"×",IF(B177&lt;基本情報!$C$8,"×",IF(B177&lt;基本情報!$C$9,"-",IF(B177&gt;=基本情報!$E$9+1,"×",IF(AND(B177&gt;=基本情報!$C$9,B177&lt;=基本情報!$E$9),"○",IF(TRUE,"×"))))))</f>
        <v>×</v>
      </c>
      <c r="K177" t="str">
        <f>IF(AND(YEAR(B177)=YEAR($B$8)+1,MONTH(B177)=4),"×",IF(B177&lt;基本情報!$C$12,"×",IF(B177&lt;基本情報!$C$13,"-",IF(B177&gt;=基本情報!$E$13+1,"×",IF(AND(B177&gt;=基本情報!$C$13,B177&lt;=基本情報!$E$13),"○",IF(TRUE,"×"))))))</f>
        <v>×</v>
      </c>
    </row>
    <row r="178" spans="2:11" x14ac:dyDescent="0.4">
      <c r="B178" s="8">
        <f t="shared" si="14"/>
        <v>45918</v>
      </c>
      <c r="C178" s="43" t="str">
        <f t="shared" si="10"/>
        <v>木</v>
      </c>
      <c r="D178" s="45" t="str">
        <f>IF(WEEKDAY(B178,2)&gt;5,"休日",IFERROR(IF(VLOOKUP(B178,祝日!B:B,1,FALSE),"休日",""),""))</f>
        <v/>
      </c>
      <c r="E178" s="169"/>
      <c r="F178" s="170" t="str">
        <f t="shared" si="11"/>
        <v/>
      </c>
      <c r="G178" s="172"/>
      <c r="H178" s="170" t="str">
        <f t="shared" si="12"/>
        <v/>
      </c>
      <c r="I178" t="str">
        <f t="shared" si="13"/>
        <v>○</v>
      </c>
      <c r="J178" t="str">
        <f>IF(AND(YEAR(B178)=YEAR($B$8)+1,MONTH(B178)=4),"×",IF(B178&lt;基本情報!$C$8,"×",IF(B178&lt;基本情報!$C$9,"-",IF(B178&gt;=基本情報!$E$9+1,"×",IF(AND(B178&gt;=基本情報!$C$9,B178&lt;=基本情報!$E$9),"○",IF(TRUE,"×"))))))</f>
        <v>×</v>
      </c>
      <c r="K178" t="str">
        <f>IF(AND(YEAR(B178)=YEAR($B$8)+1,MONTH(B178)=4),"×",IF(B178&lt;基本情報!$C$12,"×",IF(B178&lt;基本情報!$C$13,"-",IF(B178&gt;=基本情報!$E$13+1,"×",IF(AND(B178&gt;=基本情報!$C$13,B178&lt;=基本情報!$E$13),"○",IF(TRUE,"×"))))))</f>
        <v>×</v>
      </c>
    </row>
    <row r="179" spans="2:11" x14ac:dyDescent="0.4">
      <c r="B179" s="8">
        <f t="shared" si="14"/>
        <v>45919</v>
      </c>
      <c r="C179" s="43" t="str">
        <f t="shared" si="10"/>
        <v>金</v>
      </c>
      <c r="D179" s="45" t="str">
        <f>IF(WEEKDAY(B179,2)&gt;5,"休日",IFERROR(IF(VLOOKUP(B179,祝日!B:B,1,FALSE),"休日",""),""))</f>
        <v/>
      </c>
      <c r="E179" s="169"/>
      <c r="F179" s="170" t="str">
        <f t="shared" si="11"/>
        <v/>
      </c>
      <c r="G179" s="172"/>
      <c r="H179" s="170" t="str">
        <f t="shared" si="12"/>
        <v/>
      </c>
      <c r="I179" t="str">
        <f t="shared" si="13"/>
        <v>○</v>
      </c>
      <c r="J179" t="str">
        <f>IF(AND(YEAR(B179)=YEAR($B$8)+1,MONTH(B179)=4),"×",IF(B179&lt;基本情報!$C$8,"×",IF(B179&lt;基本情報!$C$9,"-",IF(B179&gt;=基本情報!$E$9+1,"×",IF(AND(B179&gt;=基本情報!$C$9,B179&lt;=基本情報!$E$9),"○",IF(TRUE,"×"))))))</f>
        <v>×</v>
      </c>
      <c r="K179" t="str">
        <f>IF(AND(YEAR(B179)=YEAR($B$8)+1,MONTH(B179)=4),"×",IF(B179&lt;基本情報!$C$12,"×",IF(B179&lt;基本情報!$C$13,"-",IF(B179&gt;=基本情報!$E$13+1,"×",IF(AND(B179&gt;=基本情報!$C$13,B179&lt;=基本情報!$E$13),"○",IF(TRUE,"×"))))))</f>
        <v>×</v>
      </c>
    </row>
    <row r="180" spans="2:11" x14ac:dyDescent="0.4">
      <c r="B180" s="8">
        <f t="shared" si="14"/>
        <v>45920</v>
      </c>
      <c r="C180" s="43" t="str">
        <f t="shared" si="10"/>
        <v>土</v>
      </c>
      <c r="D180" s="45" t="str">
        <f>IF(WEEKDAY(B180,2)&gt;5,"休日",IFERROR(IF(VLOOKUP(B180,祝日!B:B,1,FALSE),"休日",""),""))</f>
        <v>休日</v>
      </c>
      <c r="E180" s="169"/>
      <c r="F180" s="170" t="str">
        <f t="shared" si="11"/>
        <v>休工</v>
      </c>
      <c r="G180" s="172"/>
      <c r="H180" s="170" t="str">
        <f t="shared" si="12"/>
        <v>休工</v>
      </c>
      <c r="I180" t="str">
        <f t="shared" si="13"/>
        <v>○</v>
      </c>
      <c r="J180" t="str">
        <f>IF(AND(YEAR(B180)=YEAR($B$8)+1,MONTH(B180)=4),"×",IF(B180&lt;基本情報!$C$8,"×",IF(B180&lt;基本情報!$C$9,"-",IF(B180&gt;=基本情報!$E$9+1,"×",IF(AND(B180&gt;=基本情報!$C$9,B180&lt;=基本情報!$E$9),"○",IF(TRUE,"×"))))))</f>
        <v>×</v>
      </c>
      <c r="K180" t="str">
        <f>IF(AND(YEAR(B180)=YEAR($B$8)+1,MONTH(B180)=4),"×",IF(B180&lt;基本情報!$C$12,"×",IF(B180&lt;基本情報!$C$13,"-",IF(B180&gt;=基本情報!$E$13+1,"×",IF(AND(B180&gt;=基本情報!$C$13,B180&lt;=基本情報!$E$13),"○",IF(TRUE,"×"))))))</f>
        <v>×</v>
      </c>
    </row>
    <row r="181" spans="2:11" x14ac:dyDescent="0.4">
      <c r="B181" s="8">
        <f t="shared" si="14"/>
        <v>45921</v>
      </c>
      <c r="C181" s="43" t="str">
        <f t="shared" si="10"/>
        <v>日</v>
      </c>
      <c r="D181" s="45" t="str">
        <f>IF(WEEKDAY(B181,2)&gt;5,"休日",IFERROR(IF(VLOOKUP(B181,祝日!B:B,1,FALSE),"休日",""),""))</f>
        <v>休日</v>
      </c>
      <c r="E181" s="169"/>
      <c r="F181" s="170" t="str">
        <f t="shared" si="11"/>
        <v>休工</v>
      </c>
      <c r="G181" s="172"/>
      <c r="H181" s="170" t="str">
        <f t="shared" si="12"/>
        <v>休工</v>
      </c>
      <c r="I181" t="str">
        <f t="shared" si="13"/>
        <v>○</v>
      </c>
      <c r="J181" t="str">
        <f>IF(AND(YEAR(B181)=YEAR($B$8)+1,MONTH(B181)=4),"×",IF(B181&lt;基本情報!$C$8,"×",IF(B181&lt;基本情報!$C$9,"-",IF(B181&gt;=基本情報!$E$9+1,"×",IF(AND(B181&gt;=基本情報!$C$9,B181&lt;=基本情報!$E$9),"○",IF(TRUE,"×"))))))</f>
        <v>×</v>
      </c>
      <c r="K181" t="str">
        <f>IF(AND(YEAR(B181)=YEAR($B$8)+1,MONTH(B181)=4),"×",IF(B181&lt;基本情報!$C$12,"×",IF(B181&lt;基本情報!$C$13,"-",IF(B181&gt;=基本情報!$E$13+1,"×",IF(AND(B181&gt;=基本情報!$C$13,B181&lt;=基本情報!$E$13),"○",IF(TRUE,"×"))))))</f>
        <v>×</v>
      </c>
    </row>
    <row r="182" spans="2:11" x14ac:dyDescent="0.4">
      <c r="B182" s="8">
        <f t="shared" si="14"/>
        <v>45922</v>
      </c>
      <c r="C182" s="43" t="str">
        <f t="shared" si="10"/>
        <v>月</v>
      </c>
      <c r="D182" s="45" t="str">
        <f>IF(WEEKDAY(B182,2)&gt;5,"休日",IFERROR(IF(VLOOKUP(B182,祝日!B:B,1,FALSE),"休日",""),""))</f>
        <v/>
      </c>
      <c r="E182" s="169"/>
      <c r="F182" s="170" t="str">
        <f t="shared" si="11"/>
        <v/>
      </c>
      <c r="G182" s="172"/>
      <c r="H182" s="170" t="str">
        <f t="shared" si="12"/>
        <v/>
      </c>
      <c r="I182" t="str">
        <f t="shared" si="13"/>
        <v>○</v>
      </c>
      <c r="J182" t="str">
        <f>IF(AND(YEAR(B182)=YEAR($B$8)+1,MONTH(B182)=4),"×",IF(B182&lt;基本情報!$C$8,"×",IF(B182&lt;基本情報!$C$9,"-",IF(B182&gt;=基本情報!$E$9+1,"×",IF(AND(B182&gt;=基本情報!$C$9,B182&lt;=基本情報!$E$9),"○",IF(TRUE,"×"))))))</f>
        <v>×</v>
      </c>
      <c r="K182" t="str">
        <f>IF(AND(YEAR(B182)=YEAR($B$8)+1,MONTH(B182)=4),"×",IF(B182&lt;基本情報!$C$12,"×",IF(B182&lt;基本情報!$C$13,"-",IF(B182&gt;=基本情報!$E$13+1,"×",IF(AND(B182&gt;=基本情報!$C$13,B182&lt;=基本情報!$E$13),"○",IF(TRUE,"×"))))))</f>
        <v>×</v>
      </c>
    </row>
    <row r="183" spans="2:11" x14ac:dyDescent="0.4">
      <c r="B183" s="8">
        <f t="shared" si="14"/>
        <v>45923</v>
      </c>
      <c r="C183" s="43" t="str">
        <f t="shared" si="10"/>
        <v>火</v>
      </c>
      <c r="D183" s="45" t="str">
        <f>IF(WEEKDAY(B183,2)&gt;5,"休日",IFERROR(IF(VLOOKUP(B183,祝日!B:B,1,FALSE),"休日",""),""))</f>
        <v>休日</v>
      </c>
      <c r="E183" s="169"/>
      <c r="F183" s="170" t="str">
        <f t="shared" si="11"/>
        <v>休工</v>
      </c>
      <c r="G183" s="172"/>
      <c r="H183" s="170" t="str">
        <f t="shared" si="12"/>
        <v>休工</v>
      </c>
      <c r="I183" t="str">
        <f t="shared" si="13"/>
        <v>○</v>
      </c>
      <c r="J183" t="str">
        <f>IF(AND(YEAR(B183)=YEAR($B$8)+1,MONTH(B183)=4),"×",IF(B183&lt;基本情報!$C$8,"×",IF(B183&lt;基本情報!$C$9,"-",IF(B183&gt;=基本情報!$E$9+1,"×",IF(AND(B183&gt;=基本情報!$C$9,B183&lt;=基本情報!$E$9),"○",IF(TRUE,"×"))))))</f>
        <v>×</v>
      </c>
      <c r="K183" t="str">
        <f>IF(AND(YEAR(B183)=YEAR($B$8)+1,MONTH(B183)=4),"×",IF(B183&lt;基本情報!$C$12,"×",IF(B183&lt;基本情報!$C$13,"-",IF(B183&gt;=基本情報!$E$13+1,"×",IF(AND(B183&gt;=基本情報!$C$13,B183&lt;=基本情報!$E$13),"○",IF(TRUE,"×"))))))</f>
        <v>×</v>
      </c>
    </row>
    <row r="184" spans="2:11" x14ac:dyDescent="0.4">
      <c r="B184" s="8">
        <f t="shared" si="14"/>
        <v>45924</v>
      </c>
      <c r="C184" s="43" t="str">
        <f t="shared" si="10"/>
        <v>水</v>
      </c>
      <c r="D184" s="45" t="str">
        <f>IF(WEEKDAY(B184,2)&gt;5,"休日",IFERROR(IF(VLOOKUP(B184,祝日!B:B,1,FALSE),"休日",""),""))</f>
        <v/>
      </c>
      <c r="E184" s="169"/>
      <c r="F184" s="170" t="str">
        <f t="shared" si="11"/>
        <v/>
      </c>
      <c r="G184" s="172"/>
      <c r="H184" s="170" t="str">
        <f t="shared" si="12"/>
        <v/>
      </c>
      <c r="I184" t="str">
        <f t="shared" si="13"/>
        <v>○</v>
      </c>
      <c r="J184" t="str">
        <f>IF(AND(YEAR(B184)=YEAR($B$8)+1,MONTH(B184)=4),"×",IF(B184&lt;基本情報!$C$8,"×",IF(B184&lt;基本情報!$C$9,"-",IF(B184&gt;=基本情報!$E$9+1,"×",IF(AND(B184&gt;=基本情報!$C$9,B184&lt;=基本情報!$E$9),"○",IF(TRUE,"×"))))))</f>
        <v>×</v>
      </c>
      <c r="K184" t="str">
        <f>IF(AND(YEAR(B184)=YEAR($B$8)+1,MONTH(B184)=4),"×",IF(B184&lt;基本情報!$C$12,"×",IF(B184&lt;基本情報!$C$13,"-",IF(B184&gt;=基本情報!$E$13+1,"×",IF(AND(B184&gt;=基本情報!$C$13,B184&lt;=基本情報!$E$13),"○",IF(TRUE,"×"))))))</f>
        <v>×</v>
      </c>
    </row>
    <row r="185" spans="2:11" x14ac:dyDescent="0.4">
      <c r="B185" s="8">
        <f t="shared" si="14"/>
        <v>45925</v>
      </c>
      <c r="C185" s="43" t="str">
        <f t="shared" si="10"/>
        <v>木</v>
      </c>
      <c r="D185" s="45" t="str">
        <f>IF(WEEKDAY(B185,2)&gt;5,"休日",IFERROR(IF(VLOOKUP(B185,祝日!B:B,1,FALSE),"休日",""),""))</f>
        <v/>
      </c>
      <c r="E185" s="169"/>
      <c r="F185" s="170" t="str">
        <f t="shared" si="11"/>
        <v/>
      </c>
      <c r="G185" s="172"/>
      <c r="H185" s="170" t="str">
        <f t="shared" si="12"/>
        <v/>
      </c>
      <c r="I185" t="str">
        <f t="shared" si="13"/>
        <v>○</v>
      </c>
      <c r="J185" t="str">
        <f>IF(AND(YEAR(B185)=YEAR($B$8)+1,MONTH(B185)=4),"×",IF(B185&lt;基本情報!$C$8,"×",IF(B185&lt;基本情報!$C$9,"-",IF(B185&gt;=基本情報!$E$9+1,"×",IF(AND(B185&gt;=基本情報!$C$9,B185&lt;=基本情報!$E$9),"○",IF(TRUE,"×"))))))</f>
        <v>×</v>
      </c>
      <c r="K185" t="str">
        <f>IF(AND(YEAR(B185)=YEAR($B$8)+1,MONTH(B185)=4),"×",IF(B185&lt;基本情報!$C$12,"×",IF(B185&lt;基本情報!$C$13,"-",IF(B185&gt;=基本情報!$E$13+1,"×",IF(AND(B185&gt;=基本情報!$C$13,B185&lt;=基本情報!$E$13),"○",IF(TRUE,"×"))))))</f>
        <v>×</v>
      </c>
    </row>
    <row r="186" spans="2:11" x14ac:dyDescent="0.4">
      <c r="B186" s="8">
        <f t="shared" si="14"/>
        <v>45926</v>
      </c>
      <c r="C186" s="43" t="str">
        <f t="shared" si="10"/>
        <v>金</v>
      </c>
      <c r="D186" s="45" t="str">
        <f>IF(WEEKDAY(B186,2)&gt;5,"休日",IFERROR(IF(VLOOKUP(B186,祝日!B:B,1,FALSE),"休日",""),""))</f>
        <v/>
      </c>
      <c r="E186" s="169"/>
      <c r="F186" s="170" t="str">
        <f t="shared" si="11"/>
        <v/>
      </c>
      <c r="G186" s="172"/>
      <c r="H186" s="170" t="str">
        <f t="shared" si="12"/>
        <v/>
      </c>
      <c r="I186" t="str">
        <f t="shared" si="13"/>
        <v>○</v>
      </c>
      <c r="J186" t="str">
        <f>IF(AND(YEAR(B186)=YEAR($B$8)+1,MONTH(B186)=4),"×",IF(B186&lt;基本情報!$C$8,"×",IF(B186&lt;基本情報!$C$9,"-",IF(B186&gt;=基本情報!$E$9+1,"×",IF(AND(B186&gt;=基本情報!$C$9,B186&lt;=基本情報!$E$9),"○",IF(TRUE,"×"))))))</f>
        <v>×</v>
      </c>
      <c r="K186" t="str">
        <f>IF(AND(YEAR(B186)=YEAR($B$8)+1,MONTH(B186)=4),"×",IF(B186&lt;基本情報!$C$12,"×",IF(B186&lt;基本情報!$C$13,"-",IF(B186&gt;=基本情報!$E$13+1,"×",IF(AND(B186&gt;=基本情報!$C$13,B186&lt;=基本情報!$E$13),"○",IF(TRUE,"×"))))))</f>
        <v>×</v>
      </c>
    </row>
    <row r="187" spans="2:11" x14ac:dyDescent="0.4">
      <c r="B187" s="8">
        <f t="shared" si="14"/>
        <v>45927</v>
      </c>
      <c r="C187" s="43" t="str">
        <f t="shared" si="10"/>
        <v>土</v>
      </c>
      <c r="D187" s="45" t="str">
        <f>IF(WEEKDAY(B187,2)&gt;5,"休日",IFERROR(IF(VLOOKUP(B187,祝日!B:B,1,FALSE),"休日",""),""))</f>
        <v>休日</v>
      </c>
      <c r="E187" s="169"/>
      <c r="F187" s="170" t="str">
        <f t="shared" si="11"/>
        <v>休工</v>
      </c>
      <c r="G187" s="172"/>
      <c r="H187" s="170" t="str">
        <f t="shared" si="12"/>
        <v>休工</v>
      </c>
      <c r="I187" t="str">
        <f t="shared" si="13"/>
        <v>○</v>
      </c>
      <c r="J187" t="str">
        <f>IF(AND(YEAR(B187)=YEAR($B$8)+1,MONTH(B187)=4),"×",IF(B187&lt;基本情報!$C$8,"×",IF(B187&lt;基本情報!$C$9,"-",IF(B187&gt;=基本情報!$E$9+1,"×",IF(AND(B187&gt;=基本情報!$C$9,B187&lt;=基本情報!$E$9),"○",IF(TRUE,"×"))))))</f>
        <v>×</v>
      </c>
      <c r="K187" t="str">
        <f>IF(AND(YEAR(B187)=YEAR($B$8)+1,MONTH(B187)=4),"×",IF(B187&lt;基本情報!$C$12,"×",IF(B187&lt;基本情報!$C$13,"-",IF(B187&gt;=基本情報!$E$13+1,"×",IF(AND(B187&gt;=基本情報!$C$13,B187&lt;=基本情報!$E$13),"○",IF(TRUE,"×"))))))</f>
        <v>×</v>
      </c>
    </row>
    <row r="188" spans="2:11" x14ac:dyDescent="0.4">
      <c r="B188" s="8">
        <f t="shared" si="14"/>
        <v>45928</v>
      </c>
      <c r="C188" s="43" t="str">
        <f t="shared" si="10"/>
        <v>日</v>
      </c>
      <c r="D188" s="45" t="str">
        <f>IF(WEEKDAY(B188,2)&gt;5,"休日",IFERROR(IF(VLOOKUP(B188,祝日!B:B,1,FALSE),"休日",""),""))</f>
        <v>休日</v>
      </c>
      <c r="E188" s="169"/>
      <c r="F188" s="170" t="str">
        <f t="shared" si="11"/>
        <v>休工</v>
      </c>
      <c r="G188" s="172"/>
      <c r="H188" s="170" t="str">
        <f t="shared" si="12"/>
        <v>休工</v>
      </c>
      <c r="I188" t="str">
        <f t="shared" si="13"/>
        <v>○</v>
      </c>
      <c r="J188" t="str">
        <f>IF(AND(YEAR(B188)=YEAR($B$8)+1,MONTH(B188)=4),"×",IF(B188&lt;基本情報!$C$8,"×",IF(B188&lt;基本情報!$C$9,"-",IF(B188&gt;=基本情報!$E$9+1,"×",IF(AND(B188&gt;=基本情報!$C$9,B188&lt;=基本情報!$E$9),"○",IF(TRUE,"×"))))))</f>
        <v>×</v>
      </c>
      <c r="K188" t="str">
        <f>IF(AND(YEAR(B188)=YEAR($B$8)+1,MONTH(B188)=4),"×",IF(B188&lt;基本情報!$C$12,"×",IF(B188&lt;基本情報!$C$13,"-",IF(B188&gt;=基本情報!$E$13+1,"×",IF(AND(B188&gt;=基本情報!$C$13,B188&lt;=基本情報!$E$13),"○",IF(TRUE,"×"))))))</f>
        <v>×</v>
      </c>
    </row>
    <row r="189" spans="2:11" x14ac:dyDescent="0.4">
      <c r="B189" s="8">
        <f t="shared" si="14"/>
        <v>45929</v>
      </c>
      <c r="C189" s="43" t="str">
        <f t="shared" si="10"/>
        <v>月</v>
      </c>
      <c r="D189" s="45" t="str">
        <f>IF(WEEKDAY(B189,2)&gt;5,"休日",IFERROR(IF(VLOOKUP(B189,祝日!B:B,1,FALSE),"休日",""),""))</f>
        <v/>
      </c>
      <c r="E189" s="169"/>
      <c r="F189" s="170" t="str">
        <f t="shared" si="11"/>
        <v/>
      </c>
      <c r="G189" s="172"/>
      <c r="H189" s="170" t="str">
        <f t="shared" si="12"/>
        <v/>
      </c>
      <c r="I189" t="str">
        <f t="shared" si="13"/>
        <v>○</v>
      </c>
      <c r="J189" t="str">
        <f>IF(AND(YEAR(B189)=YEAR($B$8)+1,MONTH(B189)=4),"×",IF(B189&lt;基本情報!$C$8,"×",IF(B189&lt;基本情報!$C$9,"-",IF(B189&gt;=基本情報!$E$9+1,"×",IF(AND(B189&gt;=基本情報!$C$9,B189&lt;=基本情報!$E$9),"○",IF(TRUE,"×"))))))</f>
        <v>×</v>
      </c>
      <c r="K189" t="str">
        <f>IF(AND(YEAR(B189)=YEAR($B$8)+1,MONTH(B189)=4),"×",IF(B189&lt;基本情報!$C$12,"×",IF(B189&lt;基本情報!$C$13,"-",IF(B189&gt;=基本情報!$E$13+1,"×",IF(AND(B189&gt;=基本情報!$C$13,B189&lt;=基本情報!$E$13),"○",IF(TRUE,"×"))))))</f>
        <v>×</v>
      </c>
    </row>
    <row r="190" spans="2:11" x14ac:dyDescent="0.4">
      <c r="B190" s="8">
        <f t="shared" si="14"/>
        <v>45930</v>
      </c>
      <c r="C190" s="43" t="str">
        <f t="shared" si="10"/>
        <v>火</v>
      </c>
      <c r="D190" s="45" t="str">
        <f>IF(WEEKDAY(B190,2)&gt;5,"休日",IFERROR(IF(VLOOKUP(B190,祝日!B:B,1,FALSE),"休日",""),""))</f>
        <v/>
      </c>
      <c r="E190" s="169"/>
      <c r="F190" s="170" t="str">
        <f t="shared" si="11"/>
        <v/>
      </c>
      <c r="G190" s="172"/>
      <c r="H190" s="170" t="str">
        <f t="shared" si="12"/>
        <v/>
      </c>
      <c r="I190" t="str">
        <f t="shared" si="13"/>
        <v>○</v>
      </c>
      <c r="J190" t="str">
        <f>IF(AND(YEAR(B190)=YEAR($B$8)+1,MONTH(B190)=4),"×",IF(B190&lt;基本情報!$C$8,"×",IF(B190&lt;基本情報!$C$9,"-",IF(B190&gt;=基本情報!$E$9+1,"×",IF(AND(B190&gt;=基本情報!$C$9,B190&lt;=基本情報!$E$9),"○",IF(TRUE,"×"))))))</f>
        <v>×</v>
      </c>
      <c r="K190" t="str">
        <f>IF(AND(YEAR(B190)=YEAR($B$8)+1,MONTH(B190)=4),"×",IF(B190&lt;基本情報!$C$12,"×",IF(B190&lt;基本情報!$C$13,"-",IF(B190&gt;=基本情報!$E$13+1,"×",IF(AND(B190&gt;=基本情報!$C$13,B190&lt;=基本情報!$E$13),"○",IF(TRUE,"×"))))))</f>
        <v>×</v>
      </c>
    </row>
    <row r="191" spans="2:11" x14ac:dyDescent="0.4">
      <c r="B191" s="8">
        <f t="shared" si="14"/>
        <v>45931</v>
      </c>
      <c r="C191" s="43" t="str">
        <f t="shared" si="10"/>
        <v>水</v>
      </c>
      <c r="D191" s="45" t="str">
        <f>IF(WEEKDAY(B191,2)&gt;5,"休日",IFERROR(IF(VLOOKUP(B191,祝日!B:B,1,FALSE),"休日",""),""))</f>
        <v/>
      </c>
      <c r="E191" s="169"/>
      <c r="F191" s="170" t="str">
        <f t="shared" si="11"/>
        <v/>
      </c>
      <c r="G191" s="172"/>
      <c r="H191" s="170" t="str">
        <f t="shared" si="12"/>
        <v/>
      </c>
      <c r="I191" t="str">
        <f t="shared" si="13"/>
        <v>○</v>
      </c>
      <c r="J191" t="str">
        <f>IF(AND(YEAR(B191)=YEAR($B$8)+1,MONTH(B191)=4),"×",IF(B191&lt;基本情報!$C$8,"×",IF(B191&lt;基本情報!$C$9,"-",IF(B191&gt;=基本情報!$E$9+1,"×",IF(AND(B191&gt;=基本情報!$C$9,B191&lt;=基本情報!$E$9),"○",IF(TRUE,"×"))))))</f>
        <v>×</v>
      </c>
      <c r="K191" t="str">
        <f>IF(AND(YEAR(B191)=YEAR($B$8)+1,MONTH(B191)=4),"×",IF(B191&lt;基本情報!$C$12,"×",IF(B191&lt;基本情報!$C$13,"-",IF(B191&gt;=基本情報!$E$13+1,"×",IF(AND(B191&gt;=基本情報!$C$13,B191&lt;=基本情報!$E$13),"○",IF(TRUE,"×"))))))</f>
        <v>×</v>
      </c>
    </row>
    <row r="192" spans="2:11" x14ac:dyDescent="0.4">
      <c r="B192" s="8">
        <f t="shared" si="14"/>
        <v>45932</v>
      </c>
      <c r="C192" s="43" t="str">
        <f t="shared" si="10"/>
        <v>木</v>
      </c>
      <c r="D192" s="45" t="str">
        <f>IF(WEEKDAY(B192,2)&gt;5,"休日",IFERROR(IF(VLOOKUP(B192,祝日!B:B,1,FALSE),"休日",""),""))</f>
        <v/>
      </c>
      <c r="E192" s="169"/>
      <c r="F192" s="170" t="str">
        <f t="shared" si="11"/>
        <v/>
      </c>
      <c r="G192" s="172"/>
      <c r="H192" s="170" t="str">
        <f t="shared" si="12"/>
        <v/>
      </c>
      <c r="I192" t="str">
        <f t="shared" si="13"/>
        <v>○</v>
      </c>
      <c r="J192" t="str">
        <f>IF(AND(YEAR(B192)=YEAR($B$8)+1,MONTH(B192)=4),"×",IF(B192&lt;基本情報!$C$8,"×",IF(B192&lt;基本情報!$C$9,"-",IF(B192&gt;=基本情報!$E$9+1,"×",IF(AND(B192&gt;=基本情報!$C$9,B192&lt;=基本情報!$E$9),"○",IF(TRUE,"×"))))))</f>
        <v>×</v>
      </c>
      <c r="K192" t="str">
        <f>IF(AND(YEAR(B192)=YEAR($B$8)+1,MONTH(B192)=4),"×",IF(B192&lt;基本情報!$C$12,"×",IF(B192&lt;基本情報!$C$13,"-",IF(B192&gt;=基本情報!$E$13+1,"×",IF(AND(B192&gt;=基本情報!$C$13,B192&lt;=基本情報!$E$13),"○",IF(TRUE,"×"))))))</f>
        <v>×</v>
      </c>
    </row>
    <row r="193" spans="2:11" x14ac:dyDescent="0.4">
      <c r="B193" s="8">
        <f t="shared" si="14"/>
        <v>45933</v>
      </c>
      <c r="C193" s="43" t="str">
        <f t="shared" si="10"/>
        <v>金</v>
      </c>
      <c r="D193" s="45" t="str">
        <f>IF(WEEKDAY(B193,2)&gt;5,"休日",IFERROR(IF(VLOOKUP(B193,祝日!B:B,1,FALSE),"休日",""),""))</f>
        <v/>
      </c>
      <c r="E193" s="169"/>
      <c r="F193" s="170" t="str">
        <f t="shared" si="11"/>
        <v/>
      </c>
      <c r="G193" s="172"/>
      <c r="H193" s="170" t="str">
        <f t="shared" si="12"/>
        <v/>
      </c>
      <c r="I193" t="str">
        <f t="shared" si="13"/>
        <v>○</v>
      </c>
      <c r="J193" t="str">
        <f>IF(AND(YEAR(B193)=YEAR($B$8)+1,MONTH(B193)=4),"×",IF(B193&lt;基本情報!$C$8,"×",IF(B193&lt;基本情報!$C$9,"-",IF(B193&gt;=基本情報!$E$9+1,"×",IF(AND(B193&gt;=基本情報!$C$9,B193&lt;=基本情報!$E$9),"○",IF(TRUE,"×"))))))</f>
        <v>×</v>
      </c>
      <c r="K193" t="str">
        <f>IF(AND(YEAR(B193)=YEAR($B$8)+1,MONTH(B193)=4),"×",IF(B193&lt;基本情報!$C$12,"×",IF(B193&lt;基本情報!$C$13,"-",IF(B193&gt;=基本情報!$E$13+1,"×",IF(AND(B193&gt;=基本情報!$C$13,B193&lt;=基本情報!$E$13),"○",IF(TRUE,"×"))))))</f>
        <v>×</v>
      </c>
    </row>
    <row r="194" spans="2:11" x14ac:dyDescent="0.4">
      <c r="B194" s="8">
        <f t="shared" si="14"/>
        <v>45934</v>
      </c>
      <c r="C194" s="43" t="str">
        <f t="shared" si="10"/>
        <v>土</v>
      </c>
      <c r="D194" s="45" t="str">
        <f>IF(WEEKDAY(B194,2)&gt;5,"休日",IFERROR(IF(VLOOKUP(B194,祝日!B:B,1,FALSE),"休日",""),""))</f>
        <v>休日</v>
      </c>
      <c r="E194" s="169"/>
      <c r="F194" s="170" t="str">
        <f t="shared" si="11"/>
        <v>休工</v>
      </c>
      <c r="G194" s="172"/>
      <c r="H194" s="170" t="str">
        <f t="shared" si="12"/>
        <v>休工</v>
      </c>
      <c r="I194" t="str">
        <f t="shared" si="13"/>
        <v>○</v>
      </c>
      <c r="J194" t="str">
        <f>IF(AND(YEAR(B194)=YEAR($B$8)+1,MONTH(B194)=4),"×",IF(B194&lt;基本情報!$C$8,"×",IF(B194&lt;基本情報!$C$9,"-",IF(B194&gt;=基本情報!$E$9+1,"×",IF(AND(B194&gt;=基本情報!$C$9,B194&lt;=基本情報!$E$9),"○",IF(TRUE,"×"))))))</f>
        <v>×</v>
      </c>
      <c r="K194" t="str">
        <f>IF(AND(YEAR(B194)=YEAR($B$8)+1,MONTH(B194)=4),"×",IF(B194&lt;基本情報!$C$12,"×",IF(B194&lt;基本情報!$C$13,"-",IF(B194&gt;=基本情報!$E$13+1,"×",IF(AND(B194&gt;=基本情報!$C$13,B194&lt;=基本情報!$E$13),"○",IF(TRUE,"×"))))))</f>
        <v>×</v>
      </c>
    </row>
    <row r="195" spans="2:11" x14ac:dyDescent="0.4">
      <c r="B195" s="8">
        <f t="shared" si="14"/>
        <v>45935</v>
      </c>
      <c r="C195" s="43" t="str">
        <f t="shared" si="10"/>
        <v>日</v>
      </c>
      <c r="D195" s="45" t="str">
        <f>IF(WEEKDAY(B195,2)&gt;5,"休日",IFERROR(IF(VLOOKUP(B195,祝日!B:B,1,FALSE),"休日",""),""))</f>
        <v>休日</v>
      </c>
      <c r="E195" s="169"/>
      <c r="F195" s="170" t="str">
        <f t="shared" si="11"/>
        <v>休工</v>
      </c>
      <c r="G195" s="172"/>
      <c r="H195" s="170" t="str">
        <f t="shared" si="12"/>
        <v>休工</v>
      </c>
      <c r="I195" t="str">
        <f t="shared" si="13"/>
        <v>○</v>
      </c>
      <c r="J195" t="str">
        <f>IF(AND(YEAR(B195)=YEAR($B$8)+1,MONTH(B195)=4),"×",IF(B195&lt;基本情報!$C$8,"×",IF(B195&lt;基本情報!$C$9,"-",IF(B195&gt;=基本情報!$E$9+1,"×",IF(AND(B195&gt;=基本情報!$C$9,B195&lt;=基本情報!$E$9),"○",IF(TRUE,"×"))))))</f>
        <v>×</v>
      </c>
      <c r="K195" t="str">
        <f>IF(AND(YEAR(B195)=YEAR($B$8)+1,MONTH(B195)=4),"×",IF(B195&lt;基本情報!$C$12,"×",IF(B195&lt;基本情報!$C$13,"-",IF(B195&gt;=基本情報!$E$13+1,"×",IF(AND(B195&gt;=基本情報!$C$13,B195&lt;=基本情報!$E$13),"○",IF(TRUE,"×"))))))</f>
        <v>×</v>
      </c>
    </row>
    <row r="196" spans="2:11" x14ac:dyDescent="0.4">
      <c r="B196" s="8">
        <f t="shared" si="14"/>
        <v>45936</v>
      </c>
      <c r="C196" s="43" t="str">
        <f t="shared" si="10"/>
        <v>月</v>
      </c>
      <c r="D196" s="45" t="str">
        <f>IF(WEEKDAY(B196,2)&gt;5,"休日",IFERROR(IF(VLOOKUP(B196,祝日!B:B,1,FALSE),"休日",""),""))</f>
        <v/>
      </c>
      <c r="E196" s="169"/>
      <c r="F196" s="170" t="str">
        <f t="shared" si="11"/>
        <v/>
      </c>
      <c r="G196" s="172"/>
      <c r="H196" s="170" t="str">
        <f t="shared" si="12"/>
        <v/>
      </c>
      <c r="I196" t="str">
        <f t="shared" si="13"/>
        <v>○</v>
      </c>
      <c r="J196" t="str">
        <f>IF(AND(YEAR(B196)=YEAR($B$8)+1,MONTH(B196)=4),"×",IF(B196&lt;基本情報!$C$8,"×",IF(B196&lt;基本情報!$C$9,"-",IF(B196&gt;=基本情報!$E$9+1,"×",IF(AND(B196&gt;=基本情報!$C$9,B196&lt;=基本情報!$E$9),"○",IF(TRUE,"×"))))))</f>
        <v>×</v>
      </c>
      <c r="K196" t="str">
        <f>IF(AND(YEAR(B196)=YEAR($B$8)+1,MONTH(B196)=4),"×",IF(B196&lt;基本情報!$C$12,"×",IF(B196&lt;基本情報!$C$13,"-",IF(B196&gt;=基本情報!$E$13+1,"×",IF(AND(B196&gt;=基本情報!$C$13,B196&lt;=基本情報!$E$13),"○",IF(TRUE,"×"))))))</f>
        <v>×</v>
      </c>
    </row>
    <row r="197" spans="2:11" x14ac:dyDescent="0.4">
      <c r="B197" s="8">
        <f t="shared" si="14"/>
        <v>45937</v>
      </c>
      <c r="C197" s="43" t="str">
        <f t="shared" si="10"/>
        <v>火</v>
      </c>
      <c r="D197" s="45" t="str">
        <f>IF(WEEKDAY(B197,2)&gt;5,"休日",IFERROR(IF(VLOOKUP(B197,祝日!B:B,1,FALSE),"休日",""),""))</f>
        <v/>
      </c>
      <c r="E197" s="169"/>
      <c r="F197" s="170" t="str">
        <f t="shared" si="11"/>
        <v/>
      </c>
      <c r="G197" s="172"/>
      <c r="H197" s="170" t="str">
        <f t="shared" si="12"/>
        <v/>
      </c>
      <c r="I197" t="str">
        <f t="shared" si="13"/>
        <v>○</v>
      </c>
      <c r="J197" t="str">
        <f>IF(AND(YEAR(B197)=YEAR($B$8)+1,MONTH(B197)=4),"×",IF(B197&lt;基本情報!$C$8,"×",IF(B197&lt;基本情報!$C$9,"-",IF(B197&gt;=基本情報!$E$9+1,"×",IF(AND(B197&gt;=基本情報!$C$9,B197&lt;=基本情報!$E$9),"○",IF(TRUE,"×"))))))</f>
        <v>×</v>
      </c>
      <c r="K197" t="str">
        <f>IF(AND(YEAR(B197)=YEAR($B$8)+1,MONTH(B197)=4),"×",IF(B197&lt;基本情報!$C$12,"×",IF(B197&lt;基本情報!$C$13,"-",IF(B197&gt;=基本情報!$E$13+1,"×",IF(AND(B197&gt;=基本情報!$C$13,B197&lt;=基本情報!$E$13),"○",IF(TRUE,"×"))))))</f>
        <v>×</v>
      </c>
    </row>
    <row r="198" spans="2:11" x14ac:dyDescent="0.4">
      <c r="B198" s="8">
        <f t="shared" si="14"/>
        <v>45938</v>
      </c>
      <c r="C198" s="43" t="str">
        <f t="shared" si="10"/>
        <v>水</v>
      </c>
      <c r="D198" s="45" t="str">
        <f>IF(WEEKDAY(B198,2)&gt;5,"休日",IFERROR(IF(VLOOKUP(B198,祝日!B:B,1,FALSE),"休日",""),""))</f>
        <v/>
      </c>
      <c r="E198" s="169"/>
      <c r="F198" s="170" t="str">
        <f t="shared" si="11"/>
        <v/>
      </c>
      <c r="G198" s="172"/>
      <c r="H198" s="170" t="str">
        <f t="shared" si="12"/>
        <v/>
      </c>
      <c r="I198" t="str">
        <f t="shared" si="13"/>
        <v>○</v>
      </c>
      <c r="J198" t="str">
        <f>IF(AND(YEAR(B198)=YEAR($B$8)+1,MONTH(B198)=4),"×",IF(B198&lt;基本情報!$C$8,"×",IF(B198&lt;基本情報!$C$9,"-",IF(B198&gt;=基本情報!$E$9+1,"×",IF(AND(B198&gt;=基本情報!$C$9,B198&lt;=基本情報!$E$9),"○",IF(TRUE,"×"))))))</f>
        <v>×</v>
      </c>
      <c r="K198" t="str">
        <f>IF(AND(YEAR(B198)=YEAR($B$8)+1,MONTH(B198)=4),"×",IF(B198&lt;基本情報!$C$12,"×",IF(B198&lt;基本情報!$C$13,"-",IF(B198&gt;=基本情報!$E$13+1,"×",IF(AND(B198&gt;=基本情報!$C$13,B198&lt;=基本情報!$E$13),"○",IF(TRUE,"×"))))))</f>
        <v>×</v>
      </c>
    </row>
    <row r="199" spans="2:11" x14ac:dyDescent="0.4">
      <c r="B199" s="8">
        <f t="shared" si="14"/>
        <v>45939</v>
      </c>
      <c r="C199" s="43" t="str">
        <f t="shared" si="10"/>
        <v>木</v>
      </c>
      <c r="D199" s="45" t="str">
        <f>IF(WEEKDAY(B199,2)&gt;5,"休日",IFERROR(IF(VLOOKUP(B199,祝日!B:B,1,FALSE),"休日",""),""))</f>
        <v/>
      </c>
      <c r="E199" s="169"/>
      <c r="F199" s="170" t="str">
        <f t="shared" si="11"/>
        <v/>
      </c>
      <c r="G199" s="172"/>
      <c r="H199" s="170" t="str">
        <f t="shared" si="12"/>
        <v/>
      </c>
      <c r="I199" t="str">
        <f t="shared" si="13"/>
        <v>○</v>
      </c>
      <c r="J199" t="str">
        <f>IF(AND(YEAR(B199)=YEAR($B$8)+1,MONTH(B199)=4),"×",IF(B199&lt;基本情報!$C$8,"×",IF(B199&lt;基本情報!$C$9,"-",IF(B199&gt;=基本情報!$E$9+1,"×",IF(AND(B199&gt;=基本情報!$C$9,B199&lt;=基本情報!$E$9),"○",IF(TRUE,"×"))))))</f>
        <v>×</v>
      </c>
      <c r="K199" t="str">
        <f>IF(AND(YEAR(B199)=YEAR($B$8)+1,MONTH(B199)=4),"×",IF(B199&lt;基本情報!$C$12,"×",IF(B199&lt;基本情報!$C$13,"-",IF(B199&gt;=基本情報!$E$13+1,"×",IF(AND(B199&gt;=基本情報!$C$13,B199&lt;=基本情報!$E$13),"○",IF(TRUE,"×"))))))</f>
        <v>×</v>
      </c>
    </row>
    <row r="200" spans="2:11" x14ac:dyDescent="0.4">
      <c r="B200" s="8">
        <f t="shared" si="14"/>
        <v>45940</v>
      </c>
      <c r="C200" s="43" t="str">
        <f t="shared" ref="C200:C263" si="15">TEXT(B200,"aaa")</f>
        <v>金</v>
      </c>
      <c r="D200" s="45" t="str">
        <f>IF(WEEKDAY(B200,2)&gt;5,"休日",IFERROR(IF(VLOOKUP(B200,祝日!B:B,1,FALSE),"休日",""),""))</f>
        <v/>
      </c>
      <c r="E200" s="169"/>
      <c r="F200" s="170" t="str">
        <f t="shared" ref="F200:F263" si="16">IF(OR(E200="夏季休暇",E200="年末年始休暇",E200="一時中止",E200="工場制作",E200="発注者指示",E200="その他",D200="休日"),"休工","")</f>
        <v/>
      </c>
      <c r="G200" s="172"/>
      <c r="H200" s="170" t="str">
        <f t="shared" ref="H200:H263" si="17">IF(OR(G200="夏季休暇",G200="年末年始休暇",G200="一時中止",G200="工場制作",G200="発注者指示",G200="その他",D200="休日"),"休工","")</f>
        <v/>
      </c>
      <c r="I200" t="str">
        <f t="shared" ref="I200:I263" si="18">IF(F200=H200,"○","")</f>
        <v>○</v>
      </c>
      <c r="J200" t="str">
        <f>IF(AND(YEAR(B200)=YEAR($B$8)+1,MONTH(B200)=4),"×",IF(B200&lt;基本情報!$C$8,"×",IF(B200&lt;基本情報!$C$9,"-",IF(B200&gt;=基本情報!$E$9+1,"×",IF(AND(B200&gt;=基本情報!$C$9,B200&lt;=基本情報!$E$9),"○",IF(TRUE,"×"))))))</f>
        <v>×</v>
      </c>
      <c r="K200" t="str">
        <f>IF(AND(YEAR(B200)=YEAR($B$8)+1,MONTH(B200)=4),"×",IF(B200&lt;基本情報!$C$12,"×",IF(B200&lt;基本情報!$C$13,"-",IF(B200&gt;=基本情報!$E$13+1,"×",IF(AND(B200&gt;=基本情報!$C$13,B200&lt;=基本情報!$E$13),"○",IF(TRUE,"×"))))))</f>
        <v>×</v>
      </c>
    </row>
    <row r="201" spans="2:11" x14ac:dyDescent="0.4">
      <c r="B201" s="8">
        <f t="shared" ref="B201:B264" si="19">B200+1</f>
        <v>45941</v>
      </c>
      <c r="C201" s="43" t="str">
        <f t="shared" si="15"/>
        <v>土</v>
      </c>
      <c r="D201" s="45" t="str">
        <f>IF(WEEKDAY(B201,2)&gt;5,"休日",IFERROR(IF(VLOOKUP(B201,祝日!B:B,1,FALSE),"休日",""),""))</f>
        <v>休日</v>
      </c>
      <c r="E201" s="169"/>
      <c r="F201" s="170" t="str">
        <f t="shared" si="16"/>
        <v>休工</v>
      </c>
      <c r="G201" s="172"/>
      <c r="H201" s="170" t="str">
        <f t="shared" si="17"/>
        <v>休工</v>
      </c>
      <c r="I201" t="str">
        <f t="shared" si="18"/>
        <v>○</v>
      </c>
      <c r="J201" t="str">
        <f>IF(AND(YEAR(B201)=YEAR($B$8)+1,MONTH(B201)=4),"×",IF(B201&lt;基本情報!$C$8,"×",IF(B201&lt;基本情報!$C$9,"-",IF(B201&gt;=基本情報!$E$9+1,"×",IF(AND(B201&gt;=基本情報!$C$9,B201&lt;=基本情報!$E$9),"○",IF(TRUE,"×"))))))</f>
        <v>×</v>
      </c>
      <c r="K201" t="str">
        <f>IF(AND(YEAR(B201)=YEAR($B$8)+1,MONTH(B201)=4),"×",IF(B201&lt;基本情報!$C$12,"×",IF(B201&lt;基本情報!$C$13,"-",IF(B201&gt;=基本情報!$E$13+1,"×",IF(AND(B201&gt;=基本情報!$C$13,B201&lt;=基本情報!$E$13),"○",IF(TRUE,"×"))))))</f>
        <v>×</v>
      </c>
    </row>
    <row r="202" spans="2:11" x14ac:dyDescent="0.4">
      <c r="B202" s="8">
        <f t="shared" si="19"/>
        <v>45942</v>
      </c>
      <c r="C202" s="43" t="str">
        <f t="shared" si="15"/>
        <v>日</v>
      </c>
      <c r="D202" s="45" t="str">
        <f>IF(WEEKDAY(B202,2)&gt;5,"休日",IFERROR(IF(VLOOKUP(B202,祝日!B:B,1,FALSE),"休日",""),""))</f>
        <v>休日</v>
      </c>
      <c r="E202" s="169"/>
      <c r="F202" s="170" t="str">
        <f t="shared" si="16"/>
        <v>休工</v>
      </c>
      <c r="G202" s="172"/>
      <c r="H202" s="170" t="str">
        <f t="shared" si="17"/>
        <v>休工</v>
      </c>
      <c r="I202" t="str">
        <f t="shared" si="18"/>
        <v>○</v>
      </c>
      <c r="J202" t="str">
        <f>IF(AND(YEAR(B202)=YEAR($B$8)+1,MONTH(B202)=4),"×",IF(B202&lt;基本情報!$C$8,"×",IF(B202&lt;基本情報!$C$9,"-",IF(B202&gt;=基本情報!$E$9+1,"×",IF(AND(B202&gt;=基本情報!$C$9,B202&lt;=基本情報!$E$9),"○",IF(TRUE,"×"))))))</f>
        <v>×</v>
      </c>
      <c r="K202" t="str">
        <f>IF(AND(YEAR(B202)=YEAR($B$8)+1,MONTH(B202)=4),"×",IF(B202&lt;基本情報!$C$12,"×",IF(B202&lt;基本情報!$C$13,"-",IF(B202&gt;=基本情報!$E$13+1,"×",IF(AND(B202&gt;=基本情報!$C$13,B202&lt;=基本情報!$E$13),"○",IF(TRUE,"×"))))))</f>
        <v>×</v>
      </c>
    </row>
    <row r="203" spans="2:11" x14ac:dyDescent="0.4">
      <c r="B203" s="8">
        <f t="shared" si="19"/>
        <v>45943</v>
      </c>
      <c r="C203" s="43" t="str">
        <f t="shared" si="15"/>
        <v>月</v>
      </c>
      <c r="D203" s="45" t="str">
        <f>IF(WEEKDAY(B203,2)&gt;5,"休日",IFERROR(IF(VLOOKUP(B203,祝日!B:B,1,FALSE),"休日",""),""))</f>
        <v>休日</v>
      </c>
      <c r="E203" s="169"/>
      <c r="F203" s="170" t="str">
        <f t="shared" si="16"/>
        <v>休工</v>
      </c>
      <c r="G203" s="172"/>
      <c r="H203" s="170" t="str">
        <f t="shared" si="17"/>
        <v>休工</v>
      </c>
      <c r="I203" t="str">
        <f t="shared" si="18"/>
        <v>○</v>
      </c>
      <c r="J203" t="str">
        <f>IF(AND(YEAR(B203)=YEAR($B$8)+1,MONTH(B203)=4),"×",IF(B203&lt;基本情報!$C$8,"×",IF(B203&lt;基本情報!$C$9,"-",IF(B203&gt;=基本情報!$E$9+1,"×",IF(AND(B203&gt;=基本情報!$C$9,B203&lt;=基本情報!$E$9),"○",IF(TRUE,"×"))))))</f>
        <v>×</v>
      </c>
      <c r="K203" t="str">
        <f>IF(AND(YEAR(B203)=YEAR($B$8)+1,MONTH(B203)=4),"×",IF(B203&lt;基本情報!$C$12,"×",IF(B203&lt;基本情報!$C$13,"-",IF(B203&gt;=基本情報!$E$13+1,"×",IF(AND(B203&gt;=基本情報!$C$13,B203&lt;=基本情報!$E$13),"○",IF(TRUE,"×"))))))</f>
        <v>×</v>
      </c>
    </row>
    <row r="204" spans="2:11" x14ac:dyDescent="0.4">
      <c r="B204" s="8">
        <f t="shared" si="19"/>
        <v>45944</v>
      </c>
      <c r="C204" s="43" t="str">
        <f t="shared" si="15"/>
        <v>火</v>
      </c>
      <c r="D204" s="45" t="str">
        <f>IF(WEEKDAY(B204,2)&gt;5,"休日",IFERROR(IF(VLOOKUP(B204,祝日!B:B,1,FALSE),"休日",""),""))</f>
        <v/>
      </c>
      <c r="E204" s="169"/>
      <c r="F204" s="170" t="str">
        <f t="shared" si="16"/>
        <v/>
      </c>
      <c r="G204" s="172"/>
      <c r="H204" s="170" t="str">
        <f t="shared" si="17"/>
        <v/>
      </c>
      <c r="I204" t="str">
        <f t="shared" si="18"/>
        <v>○</v>
      </c>
      <c r="J204" t="str">
        <f>IF(AND(YEAR(B204)=YEAR($B$8)+1,MONTH(B204)=4),"×",IF(B204&lt;基本情報!$C$8,"×",IF(B204&lt;基本情報!$C$9,"-",IF(B204&gt;=基本情報!$E$9+1,"×",IF(AND(B204&gt;=基本情報!$C$9,B204&lt;=基本情報!$E$9),"○",IF(TRUE,"×"))))))</f>
        <v>×</v>
      </c>
      <c r="K204" t="str">
        <f>IF(AND(YEAR(B204)=YEAR($B$8)+1,MONTH(B204)=4),"×",IF(B204&lt;基本情報!$C$12,"×",IF(B204&lt;基本情報!$C$13,"-",IF(B204&gt;=基本情報!$E$13+1,"×",IF(AND(B204&gt;=基本情報!$C$13,B204&lt;=基本情報!$E$13),"○",IF(TRUE,"×"))))))</f>
        <v>×</v>
      </c>
    </row>
    <row r="205" spans="2:11" x14ac:dyDescent="0.4">
      <c r="B205" s="8">
        <f t="shared" si="19"/>
        <v>45945</v>
      </c>
      <c r="C205" s="43" t="str">
        <f t="shared" si="15"/>
        <v>水</v>
      </c>
      <c r="D205" s="45" t="str">
        <f>IF(WEEKDAY(B205,2)&gt;5,"休日",IFERROR(IF(VLOOKUP(B205,祝日!B:B,1,FALSE),"休日",""),""))</f>
        <v/>
      </c>
      <c r="E205" s="169"/>
      <c r="F205" s="170" t="str">
        <f t="shared" si="16"/>
        <v/>
      </c>
      <c r="G205" s="172"/>
      <c r="H205" s="170" t="str">
        <f t="shared" si="17"/>
        <v/>
      </c>
      <c r="I205" t="str">
        <f t="shared" si="18"/>
        <v>○</v>
      </c>
      <c r="J205" t="str">
        <f>IF(AND(YEAR(B205)=YEAR($B$8)+1,MONTH(B205)=4),"×",IF(B205&lt;基本情報!$C$8,"×",IF(B205&lt;基本情報!$C$9,"-",IF(B205&gt;=基本情報!$E$9+1,"×",IF(AND(B205&gt;=基本情報!$C$9,B205&lt;=基本情報!$E$9),"○",IF(TRUE,"×"))))))</f>
        <v>×</v>
      </c>
      <c r="K205" t="str">
        <f>IF(AND(YEAR(B205)=YEAR($B$8)+1,MONTH(B205)=4),"×",IF(B205&lt;基本情報!$C$12,"×",IF(B205&lt;基本情報!$C$13,"-",IF(B205&gt;=基本情報!$E$13+1,"×",IF(AND(B205&gt;=基本情報!$C$13,B205&lt;=基本情報!$E$13),"○",IF(TRUE,"×"))))))</f>
        <v>×</v>
      </c>
    </row>
    <row r="206" spans="2:11" x14ac:dyDescent="0.4">
      <c r="B206" s="8">
        <f t="shared" si="19"/>
        <v>45946</v>
      </c>
      <c r="C206" s="43" t="str">
        <f t="shared" si="15"/>
        <v>木</v>
      </c>
      <c r="D206" s="45" t="str">
        <f>IF(WEEKDAY(B206,2)&gt;5,"休日",IFERROR(IF(VLOOKUP(B206,祝日!B:B,1,FALSE),"休日",""),""))</f>
        <v/>
      </c>
      <c r="E206" s="169"/>
      <c r="F206" s="170" t="str">
        <f t="shared" si="16"/>
        <v/>
      </c>
      <c r="G206" s="172"/>
      <c r="H206" s="170" t="str">
        <f t="shared" si="17"/>
        <v/>
      </c>
      <c r="I206" t="str">
        <f t="shared" si="18"/>
        <v>○</v>
      </c>
      <c r="J206" t="str">
        <f>IF(AND(YEAR(B206)=YEAR($B$8)+1,MONTH(B206)=4),"×",IF(B206&lt;基本情報!$C$8,"×",IF(B206&lt;基本情報!$C$9,"-",IF(B206&gt;=基本情報!$E$9+1,"×",IF(AND(B206&gt;=基本情報!$C$9,B206&lt;=基本情報!$E$9),"○",IF(TRUE,"×"))))))</f>
        <v>×</v>
      </c>
      <c r="K206" t="str">
        <f>IF(AND(YEAR(B206)=YEAR($B$8)+1,MONTH(B206)=4),"×",IF(B206&lt;基本情報!$C$12,"×",IF(B206&lt;基本情報!$C$13,"-",IF(B206&gt;=基本情報!$E$13+1,"×",IF(AND(B206&gt;=基本情報!$C$13,B206&lt;=基本情報!$E$13),"○",IF(TRUE,"×"))))))</f>
        <v>×</v>
      </c>
    </row>
    <row r="207" spans="2:11" x14ac:dyDescent="0.4">
      <c r="B207" s="8">
        <f t="shared" si="19"/>
        <v>45947</v>
      </c>
      <c r="C207" s="43" t="str">
        <f t="shared" si="15"/>
        <v>金</v>
      </c>
      <c r="D207" s="45" t="str">
        <f>IF(WEEKDAY(B207,2)&gt;5,"休日",IFERROR(IF(VLOOKUP(B207,祝日!B:B,1,FALSE),"休日",""),""))</f>
        <v/>
      </c>
      <c r="E207" s="169"/>
      <c r="F207" s="170" t="str">
        <f t="shared" si="16"/>
        <v/>
      </c>
      <c r="G207" s="172"/>
      <c r="H207" s="170" t="str">
        <f t="shared" si="17"/>
        <v/>
      </c>
      <c r="I207" t="str">
        <f t="shared" si="18"/>
        <v>○</v>
      </c>
      <c r="J207" t="str">
        <f>IF(AND(YEAR(B207)=YEAR($B$8)+1,MONTH(B207)=4),"×",IF(B207&lt;基本情報!$C$8,"×",IF(B207&lt;基本情報!$C$9,"-",IF(B207&gt;=基本情報!$E$9+1,"×",IF(AND(B207&gt;=基本情報!$C$9,B207&lt;=基本情報!$E$9),"○",IF(TRUE,"×"))))))</f>
        <v>×</v>
      </c>
      <c r="K207" t="str">
        <f>IF(AND(YEAR(B207)=YEAR($B$8)+1,MONTH(B207)=4),"×",IF(B207&lt;基本情報!$C$12,"×",IF(B207&lt;基本情報!$C$13,"-",IF(B207&gt;=基本情報!$E$13+1,"×",IF(AND(B207&gt;=基本情報!$C$13,B207&lt;=基本情報!$E$13),"○",IF(TRUE,"×"))))))</f>
        <v>×</v>
      </c>
    </row>
    <row r="208" spans="2:11" x14ac:dyDescent="0.4">
      <c r="B208" s="8">
        <f t="shared" si="19"/>
        <v>45948</v>
      </c>
      <c r="C208" s="43" t="str">
        <f t="shared" si="15"/>
        <v>土</v>
      </c>
      <c r="D208" s="45" t="str">
        <f>IF(WEEKDAY(B208,2)&gt;5,"休日",IFERROR(IF(VLOOKUP(B208,祝日!B:B,1,FALSE),"休日",""),""))</f>
        <v>休日</v>
      </c>
      <c r="E208" s="169"/>
      <c r="F208" s="170" t="str">
        <f t="shared" si="16"/>
        <v>休工</v>
      </c>
      <c r="G208" s="172"/>
      <c r="H208" s="170" t="str">
        <f t="shared" si="17"/>
        <v>休工</v>
      </c>
      <c r="I208" t="str">
        <f t="shared" si="18"/>
        <v>○</v>
      </c>
      <c r="J208" t="str">
        <f>IF(AND(YEAR(B208)=YEAR($B$8)+1,MONTH(B208)=4),"×",IF(B208&lt;基本情報!$C$8,"×",IF(B208&lt;基本情報!$C$9,"-",IF(B208&gt;=基本情報!$E$9+1,"×",IF(AND(B208&gt;=基本情報!$C$9,B208&lt;=基本情報!$E$9),"○",IF(TRUE,"×"))))))</f>
        <v>×</v>
      </c>
      <c r="K208" t="str">
        <f>IF(AND(YEAR(B208)=YEAR($B$8)+1,MONTH(B208)=4),"×",IF(B208&lt;基本情報!$C$12,"×",IF(B208&lt;基本情報!$C$13,"-",IF(B208&gt;=基本情報!$E$13+1,"×",IF(AND(B208&gt;=基本情報!$C$13,B208&lt;=基本情報!$E$13),"○",IF(TRUE,"×"))))))</f>
        <v>×</v>
      </c>
    </row>
    <row r="209" spans="2:11" x14ac:dyDescent="0.4">
      <c r="B209" s="8">
        <f t="shared" si="19"/>
        <v>45949</v>
      </c>
      <c r="C209" s="43" t="str">
        <f t="shared" si="15"/>
        <v>日</v>
      </c>
      <c r="D209" s="45" t="str">
        <f>IF(WEEKDAY(B209,2)&gt;5,"休日",IFERROR(IF(VLOOKUP(B209,祝日!B:B,1,FALSE),"休日",""),""))</f>
        <v>休日</v>
      </c>
      <c r="E209" s="169"/>
      <c r="F209" s="170" t="str">
        <f t="shared" si="16"/>
        <v>休工</v>
      </c>
      <c r="G209" s="172"/>
      <c r="H209" s="170" t="str">
        <f t="shared" si="17"/>
        <v>休工</v>
      </c>
      <c r="I209" t="str">
        <f t="shared" si="18"/>
        <v>○</v>
      </c>
      <c r="J209" t="str">
        <f>IF(AND(YEAR(B209)=YEAR($B$8)+1,MONTH(B209)=4),"×",IF(B209&lt;基本情報!$C$8,"×",IF(B209&lt;基本情報!$C$9,"-",IF(B209&gt;=基本情報!$E$9+1,"×",IF(AND(B209&gt;=基本情報!$C$9,B209&lt;=基本情報!$E$9),"○",IF(TRUE,"×"))))))</f>
        <v>×</v>
      </c>
      <c r="K209" t="str">
        <f>IF(AND(YEAR(B209)=YEAR($B$8)+1,MONTH(B209)=4),"×",IF(B209&lt;基本情報!$C$12,"×",IF(B209&lt;基本情報!$C$13,"-",IF(B209&gt;=基本情報!$E$13+1,"×",IF(AND(B209&gt;=基本情報!$C$13,B209&lt;=基本情報!$E$13),"○",IF(TRUE,"×"))))))</f>
        <v>×</v>
      </c>
    </row>
    <row r="210" spans="2:11" x14ac:dyDescent="0.4">
      <c r="B210" s="8">
        <f t="shared" si="19"/>
        <v>45950</v>
      </c>
      <c r="C210" s="43" t="str">
        <f t="shared" si="15"/>
        <v>月</v>
      </c>
      <c r="D210" s="45" t="str">
        <f>IF(WEEKDAY(B210,2)&gt;5,"休日",IFERROR(IF(VLOOKUP(B210,祝日!B:B,1,FALSE),"休日",""),""))</f>
        <v/>
      </c>
      <c r="E210" s="169"/>
      <c r="F210" s="170" t="str">
        <f t="shared" si="16"/>
        <v/>
      </c>
      <c r="G210" s="172"/>
      <c r="H210" s="170" t="str">
        <f t="shared" si="17"/>
        <v/>
      </c>
      <c r="I210" t="str">
        <f t="shared" si="18"/>
        <v>○</v>
      </c>
      <c r="J210" t="str">
        <f>IF(AND(YEAR(B210)=YEAR($B$8)+1,MONTH(B210)=4),"×",IF(B210&lt;基本情報!$C$8,"×",IF(B210&lt;基本情報!$C$9,"-",IF(B210&gt;=基本情報!$E$9+1,"×",IF(AND(B210&gt;=基本情報!$C$9,B210&lt;=基本情報!$E$9),"○",IF(TRUE,"×"))))))</f>
        <v>×</v>
      </c>
      <c r="K210" t="str">
        <f>IF(AND(YEAR(B210)=YEAR($B$8)+1,MONTH(B210)=4),"×",IF(B210&lt;基本情報!$C$12,"×",IF(B210&lt;基本情報!$C$13,"-",IF(B210&gt;=基本情報!$E$13+1,"×",IF(AND(B210&gt;=基本情報!$C$13,B210&lt;=基本情報!$E$13),"○",IF(TRUE,"×"))))))</f>
        <v>×</v>
      </c>
    </row>
    <row r="211" spans="2:11" x14ac:dyDescent="0.4">
      <c r="B211" s="8">
        <f t="shared" si="19"/>
        <v>45951</v>
      </c>
      <c r="C211" s="43" t="str">
        <f t="shared" si="15"/>
        <v>火</v>
      </c>
      <c r="D211" s="45" t="str">
        <f>IF(WEEKDAY(B211,2)&gt;5,"休日",IFERROR(IF(VLOOKUP(B211,祝日!B:B,1,FALSE),"休日",""),""))</f>
        <v/>
      </c>
      <c r="E211" s="169"/>
      <c r="F211" s="170" t="str">
        <f t="shared" si="16"/>
        <v/>
      </c>
      <c r="G211" s="172"/>
      <c r="H211" s="170" t="str">
        <f t="shared" si="17"/>
        <v/>
      </c>
      <c r="I211" t="str">
        <f t="shared" si="18"/>
        <v>○</v>
      </c>
      <c r="J211" t="str">
        <f>IF(AND(YEAR(B211)=YEAR($B$8)+1,MONTH(B211)=4),"×",IF(B211&lt;基本情報!$C$8,"×",IF(B211&lt;基本情報!$C$9,"-",IF(B211&gt;=基本情報!$E$9+1,"×",IF(AND(B211&gt;=基本情報!$C$9,B211&lt;=基本情報!$E$9),"○",IF(TRUE,"×"))))))</f>
        <v>×</v>
      </c>
      <c r="K211" t="str">
        <f>IF(AND(YEAR(B211)=YEAR($B$8)+1,MONTH(B211)=4),"×",IF(B211&lt;基本情報!$C$12,"×",IF(B211&lt;基本情報!$C$13,"-",IF(B211&gt;=基本情報!$E$13+1,"×",IF(AND(B211&gt;=基本情報!$C$13,B211&lt;=基本情報!$E$13),"○",IF(TRUE,"×"))))))</f>
        <v>×</v>
      </c>
    </row>
    <row r="212" spans="2:11" x14ac:dyDescent="0.4">
      <c r="B212" s="8">
        <f t="shared" si="19"/>
        <v>45952</v>
      </c>
      <c r="C212" s="43" t="str">
        <f t="shared" si="15"/>
        <v>水</v>
      </c>
      <c r="D212" s="45" t="str">
        <f>IF(WEEKDAY(B212,2)&gt;5,"休日",IFERROR(IF(VLOOKUP(B212,祝日!B:B,1,FALSE),"休日",""),""))</f>
        <v/>
      </c>
      <c r="E212" s="169"/>
      <c r="F212" s="170" t="str">
        <f t="shared" si="16"/>
        <v/>
      </c>
      <c r="G212" s="172"/>
      <c r="H212" s="170" t="str">
        <f t="shared" si="17"/>
        <v/>
      </c>
      <c r="I212" t="str">
        <f t="shared" si="18"/>
        <v>○</v>
      </c>
      <c r="J212" t="str">
        <f>IF(AND(YEAR(B212)=YEAR($B$8)+1,MONTH(B212)=4),"×",IF(B212&lt;基本情報!$C$8,"×",IF(B212&lt;基本情報!$C$9,"-",IF(B212&gt;=基本情報!$E$9+1,"×",IF(AND(B212&gt;=基本情報!$C$9,B212&lt;=基本情報!$E$9),"○",IF(TRUE,"×"))))))</f>
        <v>×</v>
      </c>
      <c r="K212" t="str">
        <f>IF(AND(YEAR(B212)=YEAR($B$8)+1,MONTH(B212)=4),"×",IF(B212&lt;基本情報!$C$12,"×",IF(B212&lt;基本情報!$C$13,"-",IF(B212&gt;=基本情報!$E$13+1,"×",IF(AND(B212&gt;=基本情報!$C$13,B212&lt;=基本情報!$E$13),"○",IF(TRUE,"×"))))))</f>
        <v>×</v>
      </c>
    </row>
    <row r="213" spans="2:11" x14ac:dyDescent="0.4">
      <c r="B213" s="8">
        <f t="shared" si="19"/>
        <v>45953</v>
      </c>
      <c r="C213" s="43" t="str">
        <f t="shared" si="15"/>
        <v>木</v>
      </c>
      <c r="D213" s="45" t="str">
        <f>IF(WEEKDAY(B213,2)&gt;5,"休日",IFERROR(IF(VLOOKUP(B213,祝日!B:B,1,FALSE),"休日",""),""))</f>
        <v/>
      </c>
      <c r="E213" s="169"/>
      <c r="F213" s="170" t="str">
        <f t="shared" si="16"/>
        <v/>
      </c>
      <c r="G213" s="172"/>
      <c r="H213" s="170" t="str">
        <f t="shared" si="17"/>
        <v/>
      </c>
      <c r="I213" t="str">
        <f t="shared" si="18"/>
        <v>○</v>
      </c>
      <c r="J213" t="str">
        <f>IF(AND(YEAR(B213)=YEAR($B$8)+1,MONTH(B213)=4),"×",IF(B213&lt;基本情報!$C$8,"×",IF(B213&lt;基本情報!$C$9,"-",IF(B213&gt;=基本情報!$E$9+1,"×",IF(AND(B213&gt;=基本情報!$C$9,B213&lt;=基本情報!$E$9),"○",IF(TRUE,"×"))))))</f>
        <v>×</v>
      </c>
      <c r="K213" t="str">
        <f>IF(AND(YEAR(B213)=YEAR($B$8)+1,MONTH(B213)=4),"×",IF(B213&lt;基本情報!$C$12,"×",IF(B213&lt;基本情報!$C$13,"-",IF(B213&gt;=基本情報!$E$13+1,"×",IF(AND(B213&gt;=基本情報!$C$13,B213&lt;=基本情報!$E$13),"○",IF(TRUE,"×"))))))</f>
        <v>×</v>
      </c>
    </row>
    <row r="214" spans="2:11" x14ac:dyDescent="0.4">
      <c r="B214" s="8">
        <f t="shared" si="19"/>
        <v>45954</v>
      </c>
      <c r="C214" s="43" t="str">
        <f t="shared" si="15"/>
        <v>金</v>
      </c>
      <c r="D214" s="45" t="str">
        <f>IF(WEEKDAY(B214,2)&gt;5,"休日",IFERROR(IF(VLOOKUP(B214,祝日!B:B,1,FALSE),"休日",""),""))</f>
        <v/>
      </c>
      <c r="E214" s="169"/>
      <c r="F214" s="170" t="str">
        <f t="shared" si="16"/>
        <v/>
      </c>
      <c r="G214" s="172"/>
      <c r="H214" s="170" t="str">
        <f t="shared" si="17"/>
        <v/>
      </c>
      <c r="I214" t="str">
        <f t="shared" si="18"/>
        <v>○</v>
      </c>
      <c r="J214" t="str">
        <f>IF(AND(YEAR(B214)=YEAR($B$8)+1,MONTH(B214)=4),"×",IF(B214&lt;基本情報!$C$8,"×",IF(B214&lt;基本情報!$C$9,"-",IF(B214&gt;=基本情報!$E$9+1,"×",IF(AND(B214&gt;=基本情報!$C$9,B214&lt;=基本情報!$E$9),"○",IF(TRUE,"×"))))))</f>
        <v>×</v>
      </c>
      <c r="K214" t="str">
        <f>IF(AND(YEAR(B214)=YEAR($B$8)+1,MONTH(B214)=4),"×",IF(B214&lt;基本情報!$C$12,"×",IF(B214&lt;基本情報!$C$13,"-",IF(B214&gt;=基本情報!$E$13+1,"×",IF(AND(B214&gt;=基本情報!$C$13,B214&lt;=基本情報!$E$13),"○",IF(TRUE,"×"))))))</f>
        <v>×</v>
      </c>
    </row>
    <row r="215" spans="2:11" x14ac:dyDescent="0.4">
      <c r="B215" s="8">
        <f t="shared" si="19"/>
        <v>45955</v>
      </c>
      <c r="C215" s="43" t="str">
        <f t="shared" si="15"/>
        <v>土</v>
      </c>
      <c r="D215" s="45" t="str">
        <f>IF(WEEKDAY(B215,2)&gt;5,"休日",IFERROR(IF(VLOOKUP(B215,祝日!B:B,1,FALSE),"休日",""),""))</f>
        <v>休日</v>
      </c>
      <c r="E215" s="169"/>
      <c r="F215" s="170" t="str">
        <f t="shared" si="16"/>
        <v>休工</v>
      </c>
      <c r="G215" s="172"/>
      <c r="H215" s="170" t="str">
        <f t="shared" si="17"/>
        <v>休工</v>
      </c>
      <c r="I215" t="str">
        <f t="shared" si="18"/>
        <v>○</v>
      </c>
      <c r="J215" t="str">
        <f>IF(AND(YEAR(B215)=YEAR($B$8)+1,MONTH(B215)=4),"×",IF(B215&lt;基本情報!$C$8,"×",IF(B215&lt;基本情報!$C$9,"-",IF(B215&gt;=基本情報!$E$9+1,"×",IF(AND(B215&gt;=基本情報!$C$9,B215&lt;=基本情報!$E$9),"○",IF(TRUE,"×"))))))</f>
        <v>×</v>
      </c>
      <c r="K215" t="str">
        <f>IF(AND(YEAR(B215)=YEAR($B$8)+1,MONTH(B215)=4),"×",IF(B215&lt;基本情報!$C$12,"×",IF(B215&lt;基本情報!$C$13,"-",IF(B215&gt;=基本情報!$E$13+1,"×",IF(AND(B215&gt;=基本情報!$C$13,B215&lt;=基本情報!$E$13),"○",IF(TRUE,"×"))))))</f>
        <v>×</v>
      </c>
    </row>
    <row r="216" spans="2:11" x14ac:dyDescent="0.4">
      <c r="B216" s="8">
        <f t="shared" si="19"/>
        <v>45956</v>
      </c>
      <c r="C216" s="43" t="str">
        <f t="shared" si="15"/>
        <v>日</v>
      </c>
      <c r="D216" s="45" t="str">
        <f>IF(WEEKDAY(B216,2)&gt;5,"休日",IFERROR(IF(VLOOKUP(B216,祝日!B:B,1,FALSE),"休日",""),""))</f>
        <v>休日</v>
      </c>
      <c r="E216" s="169"/>
      <c r="F216" s="170" t="str">
        <f t="shared" si="16"/>
        <v>休工</v>
      </c>
      <c r="G216" s="172"/>
      <c r="H216" s="170" t="str">
        <f t="shared" si="17"/>
        <v>休工</v>
      </c>
      <c r="I216" t="str">
        <f t="shared" si="18"/>
        <v>○</v>
      </c>
      <c r="J216" t="str">
        <f>IF(AND(YEAR(B216)=YEAR($B$8)+1,MONTH(B216)=4),"×",IF(B216&lt;基本情報!$C$8,"×",IF(B216&lt;基本情報!$C$9,"-",IF(B216&gt;=基本情報!$E$9+1,"×",IF(AND(B216&gt;=基本情報!$C$9,B216&lt;=基本情報!$E$9),"○",IF(TRUE,"×"))))))</f>
        <v>×</v>
      </c>
      <c r="K216" t="str">
        <f>IF(AND(YEAR(B216)=YEAR($B$8)+1,MONTH(B216)=4),"×",IF(B216&lt;基本情報!$C$12,"×",IF(B216&lt;基本情報!$C$13,"-",IF(B216&gt;=基本情報!$E$13+1,"×",IF(AND(B216&gt;=基本情報!$C$13,B216&lt;=基本情報!$E$13),"○",IF(TRUE,"×"))))))</f>
        <v>×</v>
      </c>
    </row>
    <row r="217" spans="2:11" x14ac:dyDescent="0.4">
      <c r="B217" s="8">
        <f t="shared" si="19"/>
        <v>45957</v>
      </c>
      <c r="C217" s="43" t="str">
        <f t="shared" si="15"/>
        <v>月</v>
      </c>
      <c r="D217" s="45" t="str">
        <f>IF(WEEKDAY(B217,2)&gt;5,"休日",IFERROR(IF(VLOOKUP(B217,祝日!B:B,1,FALSE),"休日",""),""))</f>
        <v/>
      </c>
      <c r="E217" s="169"/>
      <c r="F217" s="170" t="str">
        <f t="shared" si="16"/>
        <v/>
      </c>
      <c r="G217" s="172"/>
      <c r="H217" s="170" t="str">
        <f t="shared" si="17"/>
        <v/>
      </c>
      <c r="I217" t="str">
        <f t="shared" si="18"/>
        <v>○</v>
      </c>
      <c r="J217" t="str">
        <f>IF(AND(YEAR(B217)=YEAR($B$8)+1,MONTH(B217)=4),"×",IF(B217&lt;基本情報!$C$8,"×",IF(B217&lt;基本情報!$C$9,"-",IF(B217&gt;=基本情報!$E$9+1,"×",IF(AND(B217&gt;=基本情報!$C$9,B217&lt;=基本情報!$E$9),"○",IF(TRUE,"×"))))))</f>
        <v>×</v>
      </c>
      <c r="K217" t="str">
        <f>IF(AND(YEAR(B217)=YEAR($B$8)+1,MONTH(B217)=4),"×",IF(B217&lt;基本情報!$C$12,"×",IF(B217&lt;基本情報!$C$13,"-",IF(B217&gt;=基本情報!$E$13+1,"×",IF(AND(B217&gt;=基本情報!$C$13,B217&lt;=基本情報!$E$13),"○",IF(TRUE,"×"))))))</f>
        <v>×</v>
      </c>
    </row>
    <row r="218" spans="2:11" x14ac:dyDescent="0.4">
      <c r="B218" s="8">
        <f t="shared" si="19"/>
        <v>45958</v>
      </c>
      <c r="C218" s="43" t="str">
        <f t="shared" si="15"/>
        <v>火</v>
      </c>
      <c r="D218" s="45" t="str">
        <f>IF(WEEKDAY(B218,2)&gt;5,"休日",IFERROR(IF(VLOOKUP(B218,祝日!B:B,1,FALSE),"休日",""),""))</f>
        <v/>
      </c>
      <c r="E218" s="169"/>
      <c r="F218" s="170" t="str">
        <f t="shared" si="16"/>
        <v/>
      </c>
      <c r="G218" s="172"/>
      <c r="H218" s="170" t="str">
        <f t="shared" si="17"/>
        <v/>
      </c>
      <c r="I218" t="str">
        <f t="shared" si="18"/>
        <v>○</v>
      </c>
      <c r="J218" t="str">
        <f>IF(AND(YEAR(B218)=YEAR($B$8)+1,MONTH(B218)=4),"×",IF(B218&lt;基本情報!$C$8,"×",IF(B218&lt;基本情報!$C$9,"-",IF(B218&gt;=基本情報!$E$9+1,"×",IF(AND(B218&gt;=基本情報!$C$9,B218&lt;=基本情報!$E$9),"○",IF(TRUE,"×"))))))</f>
        <v>×</v>
      </c>
      <c r="K218" t="str">
        <f>IF(AND(YEAR(B218)=YEAR($B$8)+1,MONTH(B218)=4),"×",IF(B218&lt;基本情報!$C$12,"×",IF(B218&lt;基本情報!$C$13,"-",IF(B218&gt;=基本情報!$E$13+1,"×",IF(AND(B218&gt;=基本情報!$C$13,B218&lt;=基本情報!$E$13),"○",IF(TRUE,"×"))))))</f>
        <v>×</v>
      </c>
    </row>
    <row r="219" spans="2:11" x14ac:dyDescent="0.4">
      <c r="B219" s="8">
        <f t="shared" si="19"/>
        <v>45959</v>
      </c>
      <c r="C219" s="43" t="str">
        <f t="shared" si="15"/>
        <v>水</v>
      </c>
      <c r="D219" s="45" t="str">
        <f>IF(WEEKDAY(B219,2)&gt;5,"休日",IFERROR(IF(VLOOKUP(B219,祝日!B:B,1,FALSE),"休日",""),""))</f>
        <v/>
      </c>
      <c r="E219" s="169"/>
      <c r="F219" s="170" t="str">
        <f t="shared" si="16"/>
        <v/>
      </c>
      <c r="G219" s="172"/>
      <c r="H219" s="170" t="str">
        <f t="shared" si="17"/>
        <v/>
      </c>
      <c r="I219" t="str">
        <f t="shared" si="18"/>
        <v>○</v>
      </c>
      <c r="J219" t="str">
        <f>IF(AND(YEAR(B219)=YEAR($B$8)+1,MONTH(B219)=4),"×",IF(B219&lt;基本情報!$C$8,"×",IF(B219&lt;基本情報!$C$9,"-",IF(B219&gt;=基本情報!$E$9+1,"×",IF(AND(B219&gt;=基本情報!$C$9,B219&lt;=基本情報!$E$9),"○",IF(TRUE,"×"))))))</f>
        <v>×</v>
      </c>
      <c r="K219" t="str">
        <f>IF(AND(YEAR(B219)=YEAR($B$8)+1,MONTH(B219)=4),"×",IF(B219&lt;基本情報!$C$12,"×",IF(B219&lt;基本情報!$C$13,"-",IF(B219&gt;=基本情報!$E$13+1,"×",IF(AND(B219&gt;=基本情報!$C$13,B219&lt;=基本情報!$E$13),"○",IF(TRUE,"×"))))))</f>
        <v>×</v>
      </c>
    </row>
    <row r="220" spans="2:11" x14ac:dyDescent="0.4">
      <c r="B220" s="8">
        <f t="shared" si="19"/>
        <v>45960</v>
      </c>
      <c r="C220" s="43" t="str">
        <f t="shared" si="15"/>
        <v>木</v>
      </c>
      <c r="D220" s="45" t="str">
        <f>IF(WEEKDAY(B220,2)&gt;5,"休日",IFERROR(IF(VLOOKUP(B220,祝日!B:B,1,FALSE),"休日",""),""))</f>
        <v/>
      </c>
      <c r="E220" s="169"/>
      <c r="F220" s="170" t="str">
        <f t="shared" si="16"/>
        <v/>
      </c>
      <c r="G220" s="172"/>
      <c r="H220" s="170" t="str">
        <f t="shared" si="17"/>
        <v/>
      </c>
      <c r="I220" t="str">
        <f t="shared" si="18"/>
        <v>○</v>
      </c>
      <c r="J220" t="str">
        <f>IF(AND(YEAR(B220)=YEAR($B$8)+1,MONTH(B220)=4),"×",IF(B220&lt;基本情報!$C$8,"×",IF(B220&lt;基本情報!$C$9,"-",IF(B220&gt;=基本情報!$E$9+1,"×",IF(AND(B220&gt;=基本情報!$C$9,B220&lt;=基本情報!$E$9),"○",IF(TRUE,"×"))))))</f>
        <v>×</v>
      </c>
      <c r="K220" t="str">
        <f>IF(AND(YEAR(B220)=YEAR($B$8)+1,MONTH(B220)=4),"×",IF(B220&lt;基本情報!$C$12,"×",IF(B220&lt;基本情報!$C$13,"-",IF(B220&gt;=基本情報!$E$13+1,"×",IF(AND(B220&gt;=基本情報!$C$13,B220&lt;=基本情報!$E$13),"○",IF(TRUE,"×"))))))</f>
        <v>×</v>
      </c>
    </row>
    <row r="221" spans="2:11" x14ac:dyDescent="0.4">
      <c r="B221" s="8">
        <f t="shared" si="19"/>
        <v>45961</v>
      </c>
      <c r="C221" s="43" t="str">
        <f t="shared" si="15"/>
        <v>金</v>
      </c>
      <c r="D221" s="45" t="str">
        <f>IF(WEEKDAY(B221,2)&gt;5,"休日",IFERROR(IF(VLOOKUP(B221,祝日!B:B,1,FALSE),"休日",""),""))</f>
        <v/>
      </c>
      <c r="E221" s="169"/>
      <c r="F221" s="170" t="str">
        <f t="shared" si="16"/>
        <v/>
      </c>
      <c r="G221" s="172"/>
      <c r="H221" s="170" t="str">
        <f t="shared" si="17"/>
        <v/>
      </c>
      <c r="I221" t="str">
        <f t="shared" si="18"/>
        <v>○</v>
      </c>
      <c r="J221" t="str">
        <f>IF(AND(YEAR(B221)=YEAR($B$8)+1,MONTH(B221)=4),"×",IF(B221&lt;基本情報!$C$8,"×",IF(B221&lt;基本情報!$C$9,"-",IF(B221&gt;=基本情報!$E$9+1,"×",IF(AND(B221&gt;=基本情報!$C$9,B221&lt;=基本情報!$E$9),"○",IF(TRUE,"×"))))))</f>
        <v>×</v>
      </c>
      <c r="K221" t="str">
        <f>IF(AND(YEAR(B221)=YEAR($B$8)+1,MONTH(B221)=4),"×",IF(B221&lt;基本情報!$C$12,"×",IF(B221&lt;基本情報!$C$13,"-",IF(B221&gt;=基本情報!$E$13+1,"×",IF(AND(B221&gt;=基本情報!$C$13,B221&lt;=基本情報!$E$13),"○",IF(TRUE,"×"))))))</f>
        <v>×</v>
      </c>
    </row>
    <row r="222" spans="2:11" x14ac:dyDescent="0.4">
      <c r="B222" s="8">
        <f t="shared" si="19"/>
        <v>45962</v>
      </c>
      <c r="C222" s="43" t="str">
        <f t="shared" si="15"/>
        <v>土</v>
      </c>
      <c r="D222" s="45" t="str">
        <f>IF(WEEKDAY(B222,2)&gt;5,"休日",IFERROR(IF(VLOOKUP(B222,祝日!B:B,1,FALSE),"休日",""),""))</f>
        <v>休日</v>
      </c>
      <c r="E222" s="169"/>
      <c r="F222" s="170" t="str">
        <f t="shared" si="16"/>
        <v>休工</v>
      </c>
      <c r="G222" s="172"/>
      <c r="H222" s="170" t="str">
        <f t="shared" si="17"/>
        <v>休工</v>
      </c>
      <c r="I222" t="str">
        <f t="shared" si="18"/>
        <v>○</v>
      </c>
      <c r="J222" t="str">
        <f>IF(AND(YEAR(B222)=YEAR($B$8)+1,MONTH(B222)=4),"×",IF(B222&lt;基本情報!$C$8,"×",IF(B222&lt;基本情報!$C$9,"-",IF(B222&gt;=基本情報!$E$9+1,"×",IF(AND(B222&gt;=基本情報!$C$9,B222&lt;=基本情報!$E$9),"○",IF(TRUE,"×"))))))</f>
        <v>×</v>
      </c>
      <c r="K222" t="str">
        <f>IF(AND(YEAR(B222)=YEAR($B$8)+1,MONTH(B222)=4),"×",IF(B222&lt;基本情報!$C$12,"×",IF(B222&lt;基本情報!$C$13,"-",IF(B222&gt;=基本情報!$E$13+1,"×",IF(AND(B222&gt;=基本情報!$C$13,B222&lt;=基本情報!$E$13),"○",IF(TRUE,"×"))))))</f>
        <v>×</v>
      </c>
    </row>
    <row r="223" spans="2:11" x14ac:dyDescent="0.4">
      <c r="B223" s="8">
        <f t="shared" si="19"/>
        <v>45963</v>
      </c>
      <c r="C223" s="43" t="str">
        <f t="shared" si="15"/>
        <v>日</v>
      </c>
      <c r="D223" s="45" t="str">
        <f>IF(WEEKDAY(B223,2)&gt;5,"休日",IFERROR(IF(VLOOKUP(B223,祝日!B:B,1,FALSE),"休日",""),""))</f>
        <v>休日</v>
      </c>
      <c r="E223" s="169"/>
      <c r="F223" s="170" t="str">
        <f t="shared" si="16"/>
        <v>休工</v>
      </c>
      <c r="G223" s="172"/>
      <c r="H223" s="170" t="str">
        <f t="shared" si="17"/>
        <v>休工</v>
      </c>
      <c r="I223" t="str">
        <f t="shared" si="18"/>
        <v>○</v>
      </c>
      <c r="J223" t="str">
        <f>IF(AND(YEAR(B223)=YEAR($B$8)+1,MONTH(B223)=4),"×",IF(B223&lt;基本情報!$C$8,"×",IF(B223&lt;基本情報!$C$9,"-",IF(B223&gt;=基本情報!$E$9+1,"×",IF(AND(B223&gt;=基本情報!$C$9,B223&lt;=基本情報!$E$9),"○",IF(TRUE,"×"))))))</f>
        <v>×</v>
      </c>
      <c r="K223" t="str">
        <f>IF(AND(YEAR(B223)=YEAR($B$8)+1,MONTH(B223)=4),"×",IF(B223&lt;基本情報!$C$12,"×",IF(B223&lt;基本情報!$C$13,"-",IF(B223&gt;=基本情報!$E$13+1,"×",IF(AND(B223&gt;=基本情報!$C$13,B223&lt;=基本情報!$E$13),"○",IF(TRUE,"×"))))))</f>
        <v>×</v>
      </c>
    </row>
    <row r="224" spans="2:11" x14ac:dyDescent="0.4">
      <c r="B224" s="8">
        <f t="shared" si="19"/>
        <v>45964</v>
      </c>
      <c r="C224" s="43" t="str">
        <f t="shared" si="15"/>
        <v>月</v>
      </c>
      <c r="D224" s="45" t="str">
        <f>IF(WEEKDAY(B224,2)&gt;5,"休日",IFERROR(IF(VLOOKUP(B224,祝日!B:B,1,FALSE),"休日",""),""))</f>
        <v>休日</v>
      </c>
      <c r="E224" s="169"/>
      <c r="F224" s="170" t="str">
        <f t="shared" si="16"/>
        <v>休工</v>
      </c>
      <c r="G224" s="172"/>
      <c r="H224" s="170" t="str">
        <f t="shared" si="17"/>
        <v>休工</v>
      </c>
      <c r="I224" t="str">
        <f t="shared" si="18"/>
        <v>○</v>
      </c>
      <c r="J224" t="str">
        <f>IF(AND(YEAR(B224)=YEAR($B$8)+1,MONTH(B224)=4),"×",IF(B224&lt;基本情報!$C$8,"×",IF(B224&lt;基本情報!$C$9,"-",IF(B224&gt;=基本情報!$E$9+1,"×",IF(AND(B224&gt;=基本情報!$C$9,B224&lt;=基本情報!$E$9),"○",IF(TRUE,"×"))))))</f>
        <v>×</v>
      </c>
      <c r="K224" t="str">
        <f>IF(AND(YEAR(B224)=YEAR($B$8)+1,MONTH(B224)=4),"×",IF(B224&lt;基本情報!$C$12,"×",IF(B224&lt;基本情報!$C$13,"-",IF(B224&gt;=基本情報!$E$13+1,"×",IF(AND(B224&gt;=基本情報!$C$13,B224&lt;=基本情報!$E$13),"○",IF(TRUE,"×"))))))</f>
        <v>×</v>
      </c>
    </row>
    <row r="225" spans="2:11" x14ac:dyDescent="0.4">
      <c r="B225" s="8">
        <f t="shared" si="19"/>
        <v>45965</v>
      </c>
      <c r="C225" s="43" t="str">
        <f t="shared" si="15"/>
        <v>火</v>
      </c>
      <c r="D225" s="45" t="str">
        <f>IF(WEEKDAY(B225,2)&gt;5,"休日",IFERROR(IF(VLOOKUP(B225,祝日!B:B,1,FALSE),"休日",""),""))</f>
        <v/>
      </c>
      <c r="E225" s="169"/>
      <c r="F225" s="170" t="str">
        <f t="shared" si="16"/>
        <v/>
      </c>
      <c r="G225" s="172"/>
      <c r="H225" s="170" t="str">
        <f t="shared" si="17"/>
        <v/>
      </c>
      <c r="I225" t="str">
        <f t="shared" si="18"/>
        <v>○</v>
      </c>
      <c r="J225" t="str">
        <f>IF(AND(YEAR(B225)=YEAR($B$8)+1,MONTH(B225)=4),"×",IF(B225&lt;基本情報!$C$8,"×",IF(B225&lt;基本情報!$C$9,"-",IF(B225&gt;=基本情報!$E$9+1,"×",IF(AND(B225&gt;=基本情報!$C$9,B225&lt;=基本情報!$E$9),"○",IF(TRUE,"×"))))))</f>
        <v>×</v>
      </c>
      <c r="K225" t="str">
        <f>IF(AND(YEAR(B225)=YEAR($B$8)+1,MONTH(B225)=4),"×",IF(B225&lt;基本情報!$C$12,"×",IF(B225&lt;基本情報!$C$13,"-",IF(B225&gt;=基本情報!$E$13+1,"×",IF(AND(B225&gt;=基本情報!$C$13,B225&lt;=基本情報!$E$13),"○",IF(TRUE,"×"))))))</f>
        <v>×</v>
      </c>
    </row>
    <row r="226" spans="2:11" x14ac:dyDescent="0.4">
      <c r="B226" s="8">
        <f t="shared" si="19"/>
        <v>45966</v>
      </c>
      <c r="C226" s="43" t="str">
        <f t="shared" si="15"/>
        <v>水</v>
      </c>
      <c r="D226" s="45" t="str">
        <f>IF(WEEKDAY(B226,2)&gt;5,"休日",IFERROR(IF(VLOOKUP(B226,祝日!B:B,1,FALSE),"休日",""),""))</f>
        <v/>
      </c>
      <c r="E226" s="169"/>
      <c r="F226" s="170" t="str">
        <f t="shared" si="16"/>
        <v/>
      </c>
      <c r="G226" s="172"/>
      <c r="H226" s="170" t="str">
        <f t="shared" si="17"/>
        <v/>
      </c>
      <c r="I226" t="str">
        <f t="shared" si="18"/>
        <v>○</v>
      </c>
      <c r="J226" t="str">
        <f>IF(AND(YEAR(B226)=YEAR($B$8)+1,MONTH(B226)=4),"×",IF(B226&lt;基本情報!$C$8,"×",IF(B226&lt;基本情報!$C$9,"-",IF(B226&gt;=基本情報!$E$9+1,"×",IF(AND(B226&gt;=基本情報!$C$9,B226&lt;=基本情報!$E$9),"○",IF(TRUE,"×"))))))</f>
        <v>×</v>
      </c>
      <c r="K226" t="str">
        <f>IF(AND(YEAR(B226)=YEAR($B$8)+1,MONTH(B226)=4),"×",IF(B226&lt;基本情報!$C$12,"×",IF(B226&lt;基本情報!$C$13,"-",IF(B226&gt;=基本情報!$E$13+1,"×",IF(AND(B226&gt;=基本情報!$C$13,B226&lt;=基本情報!$E$13),"○",IF(TRUE,"×"))))))</f>
        <v>×</v>
      </c>
    </row>
    <row r="227" spans="2:11" x14ac:dyDescent="0.4">
      <c r="B227" s="8">
        <f t="shared" si="19"/>
        <v>45967</v>
      </c>
      <c r="C227" s="43" t="str">
        <f t="shared" si="15"/>
        <v>木</v>
      </c>
      <c r="D227" s="45" t="str">
        <f>IF(WEEKDAY(B227,2)&gt;5,"休日",IFERROR(IF(VLOOKUP(B227,祝日!B:B,1,FALSE),"休日",""),""))</f>
        <v/>
      </c>
      <c r="E227" s="169"/>
      <c r="F227" s="170" t="str">
        <f t="shared" si="16"/>
        <v/>
      </c>
      <c r="G227" s="172"/>
      <c r="H227" s="170" t="str">
        <f t="shared" si="17"/>
        <v/>
      </c>
      <c r="I227" t="str">
        <f t="shared" si="18"/>
        <v>○</v>
      </c>
      <c r="J227" t="str">
        <f>IF(AND(YEAR(B227)=YEAR($B$8)+1,MONTH(B227)=4),"×",IF(B227&lt;基本情報!$C$8,"×",IF(B227&lt;基本情報!$C$9,"-",IF(B227&gt;=基本情報!$E$9+1,"×",IF(AND(B227&gt;=基本情報!$C$9,B227&lt;=基本情報!$E$9),"○",IF(TRUE,"×"))))))</f>
        <v>×</v>
      </c>
      <c r="K227" t="str">
        <f>IF(AND(YEAR(B227)=YEAR($B$8)+1,MONTH(B227)=4),"×",IF(B227&lt;基本情報!$C$12,"×",IF(B227&lt;基本情報!$C$13,"-",IF(B227&gt;=基本情報!$E$13+1,"×",IF(AND(B227&gt;=基本情報!$C$13,B227&lt;=基本情報!$E$13),"○",IF(TRUE,"×"))))))</f>
        <v>×</v>
      </c>
    </row>
    <row r="228" spans="2:11" x14ac:dyDescent="0.4">
      <c r="B228" s="8">
        <f t="shared" si="19"/>
        <v>45968</v>
      </c>
      <c r="C228" s="43" t="str">
        <f t="shared" si="15"/>
        <v>金</v>
      </c>
      <c r="D228" s="45" t="str">
        <f>IF(WEEKDAY(B228,2)&gt;5,"休日",IFERROR(IF(VLOOKUP(B228,祝日!B:B,1,FALSE),"休日",""),""))</f>
        <v/>
      </c>
      <c r="E228" s="169"/>
      <c r="F228" s="170" t="str">
        <f t="shared" si="16"/>
        <v/>
      </c>
      <c r="G228" s="172"/>
      <c r="H228" s="170" t="str">
        <f t="shared" si="17"/>
        <v/>
      </c>
      <c r="I228" t="str">
        <f t="shared" si="18"/>
        <v>○</v>
      </c>
      <c r="J228" t="str">
        <f>IF(AND(YEAR(B228)=YEAR($B$8)+1,MONTH(B228)=4),"×",IF(B228&lt;基本情報!$C$8,"×",IF(B228&lt;基本情報!$C$9,"-",IF(B228&gt;=基本情報!$E$9+1,"×",IF(AND(B228&gt;=基本情報!$C$9,B228&lt;=基本情報!$E$9),"○",IF(TRUE,"×"))))))</f>
        <v>×</v>
      </c>
      <c r="K228" t="str">
        <f>IF(AND(YEAR(B228)=YEAR($B$8)+1,MONTH(B228)=4),"×",IF(B228&lt;基本情報!$C$12,"×",IF(B228&lt;基本情報!$C$13,"-",IF(B228&gt;=基本情報!$E$13+1,"×",IF(AND(B228&gt;=基本情報!$C$13,B228&lt;=基本情報!$E$13),"○",IF(TRUE,"×"))))))</f>
        <v>×</v>
      </c>
    </row>
    <row r="229" spans="2:11" x14ac:dyDescent="0.4">
      <c r="B229" s="8">
        <f t="shared" si="19"/>
        <v>45969</v>
      </c>
      <c r="C229" s="43" t="str">
        <f t="shared" si="15"/>
        <v>土</v>
      </c>
      <c r="D229" s="45" t="str">
        <f>IF(WEEKDAY(B229,2)&gt;5,"休日",IFERROR(IF(VLOOKUP(B229,祝日!B:B,1,FALSE),"休日",""),""))</f>
        <v>休日</v>
      </c>
      <c r="E229" s="169"/>
      <c r="F229" s="170" t="str">
        <f t="shared" si="16"/>
        <v>休工</v>
      </c>
      <c r="G229" s="172"/>
      <c r="H229" s="170" t="str">
        <f t="shared" si="17"/>
        <v>休工</v>
      </c>
      <c r="I229" t="str">
        <f t="shared" si="18"/>
        <v>○</v>
      </c>
      <c r="J229" t="str">
        <f>IF(AND(YEAR(B229)=YEAR($B$8)+1,MONTH(B229)=4),"×",IF(B229&lt;基本情報!$C$8,"×",IF(B229&lt;基本情報!$C$9,"-",IF(B229&gt;=基本情報!$E$9+1,"×",IF(AND(B229&gt;=基本情報!$C$9,B229&lt;=基本情報!$E$9),"○",IF(TRUE,"×"))))))</f>
        <v>×</v>
      </c>
      <c r="K229" t="str">
        <f>IF(AND(YEAR(B229)=YEAR($B$8)+1,MONTH(B229)=4),"×",IF(B229&lt;基本情報!$C$12,"×",IF(B229&lt;基本情報!$C$13,"-",IF(B229&gt;=基本情報!$E$13+1,"×",IF(AND(B229&gt;=基本情報!$C$13,B229&lt;=基本情報!$E$13),"○",IF(TRUE,"×"))))))</f>
        <v>×</v>
      </c>
    </row>
    <row r="230" spans="2:11" x14ac:dyDescent="0.4">
      <c r="B230" s="8">
        <f t="shared" si="19"/>
        <v>45970</v>
      </c>
      <c r="C230" s="43" t="str">
        <f t="shared" si="15"/>
        <v>日</v>
      </c>
      <c r="D230" s="45" t="str">
        <f>IF(WEEKDAY(B230,2)&gt;5,"休日",IFERROR(IF(VLOOKUP(B230,祝日!B:B,1,FALSE),"休日",""),""))</f>
        <v>休日</v>
      </c>
      <c r="E230" s="169"/>
      <c r="F230" s="170" t="str">
        <f t="shared" si="16"/>
        <v>休工</v>
      </c>
      <c r="G230" s="172"/>
      <c r="H230" s="170" t="str">
        <f t="shared" si="17"/>
        <v>休工</v>
      </c>
      <c r="I230" t="str">
        <f t="shared" si="18"/>
        <v>○</v>
      </c>
      <c r="J230" t="str">
        <f>IF(AND(YEAR(B230)=YEAR($B$8)+1,MONTH(B230)=4),"×",IF(B230&lt;基本情報!$C$8,"×",IF(B230&lt;基本情報!$C$9,"-",IF(B230&gt;=基本情報!$E$9+1,"×",IF(AND(B230&gt;=基本情報!$C$9,B230&lt;=基本情報!$E$9),"○",IF(TRUE,"×"))))))</f>
        <v>×</v>
      </c>
      <c r="K230" t="str">
        <f>IF(AND(YEAR(B230)=YEAR($B$8)+1,MONTH(B230)=4),"×",IF(B230&lt;基本情報!$C$12,"×",IF(B230&lt;基本情報!$C$13,"-",IF(B230&gt;=基本情報!$E$13+1,"×",IF(AND(B230&gt;=基本情報!$C$13,B230&lt;=基本情報!$E$13),"○",IF(TRUE,"×"))))))</f>
        <v>×</v>
      </c>
    </row>
    <row r="231" spans="2:11" x14ac:dyDescent="0.4">
      <c r="B231" s="8">
        <f t="shared" si="19"/>
        <v>45971</v>
      </c>
      <c r="C231" s="43" t="str">
        <f t="shared" si="15"/>
        <v>月</v>
      </c>
      <c r="D231" s="45" t="str">
        <f>IF(WEEKDAY(B231,2)&gt;5,"休日",IFERROR(IF(VLOOKUP(B231,祝日!B:B,1,FALSE),"休日",""),""))</f>
        <v/>
      </c>
      <c r="E231" s="169"/>
      <c r="F231" s="170" t="str">
        <f t="shared" si="16"/>
        <v/>
      </c>
      <c r="G231" s="172"/>
      <c r="H231" s="170" t="str">
        <f t="shared" si="17"/>
        <v/>
      </c>
      <c r="I231" t="str">
        <f t="shared" si="18"/>
        <v>○</v>
      </c>
      <c r="J231" t="str">
        <f>IF(AND(YEAR(B231)=YEAR($B$8)+1,MONTH(B231)=4),"×",IF(B231&lt;基本情報!$C$8,"×",IF(B231&lt;基本情報!$C$9,"-",IF(B231&gt;=基本情報!$E$9+1,"×",IF(AND(B231&gt;=基本情報!$C$9,B231&lt;=基本情報!$E$9),"○",IF(TRUE,"×"))))))</f>
        <v>×</v>
      </c>
      <c r="K231" t="str">
        <f>IF(AND(YEAR(B231)=YEAR($B$8)+1,MONTH(B231)=4),"×",IF(B231&lt;基本情報!$C$12,"×",IF(B231&lt;基本情報!$C$13,"-",IF(B231&gt;=基本情報!$E$13+1,"×",IF(AND(B231&gt;=基本情報!$C$13,B231&lt;=基本情報!$E$13),"○",IF(TRUE,"×"))))))</f>
        <v>×</v>
      </c>
    </row>
    <row r="232" spans="2:11" x14ac:dyDescent="0.4">
      <c r="B232" s="8">
        <f t="shared" si="19"/>
        <v>45972</v>
      </c>
      <c r="C232" s="43" t="str">
        <f t="shared" si="15"/>
        <v>火</v>
      </c>
      <c r="D232" s="45" t="str">
        <f>IF(WEEKDAY(B232,2)&gt;5,"休日",IFERROR(IF(VLOOKUP(B232,祝日!B:B,1,FALSE),"休日",""),""))</f>
        <v/>
      </c>
      <c r="E232" s="169"/>
      <c r="F232" s="170" t="str">
        <f t="shared" si="16"/>
        <v/>
      </c>
      <c r="G232" s="172"/>
      <c r="H232" s="170" t="str">
        <f t="shared" si="17"/>
        <v/>
      </c>
      <c r="I232" t="str">
        <f t="shared" si="18"/>
        <v>○</v>
      </c>
      <c r="J232" t="str">
        <f>IF(AND(YEAR(B232)=YEAR($B$8)+1,MONTH(B232)=4),"×",IF(B232&lt;基本情報!$C$8,"×",IF(B232&lt;基本情報!$C$9,"-",IF(B232&gt;=基本情報!$E$9+1,"×",IF(AND(B232&gt;=基本情報!$C$9,B232&lt;=基本情報!$E$9),"○",IF(TRUE,"×"))))))</f>
        <v>×</v>
      </c>
      <c r="K232" t="str">
        <f>IF(AND(YEAR(B232)=YEAR($B$8)+1,MONTH(B232)=4),"×",IF(B232&lt;基本情報!$C$12,"×",IF(B232&lt;基本情報!$C$13,"-",IF(B232&gt;=基本情報!$E$13+1,"×",IF(AND(B232&gt;=基本情報!$C$13,B232&lt;=基本情報!$E$13),"○",IF(TRUE,"×"))))))</f>
        <v>×</v>
      </c>
    </row>
    <row r="233" spans="2:11" x14ac:dyDescent="0.4">
      <c r="B233" s="8">
        <f t="shared" si="19"/>
        <v>45973</v>
      </c>
      <c r="C233" s="43" t="str">
        <f t="shared" si="15"/>
        <v>水</v>
      </c>
      <c r="D233" s="45" t="str">
        <f>IF(WEEKDAY(B233,2)&gt;5,"休日",IFERROR(IF(VLOOKUP(B233,祝日!B:B,1,FALSE),"休日",""),""))</f>
        <v/>
      </c>
      <c r="E233" s="169"/>
      <c r="F233" s="170" t="str">
        <f t="shared" si="16"/>
        <v/>
      </c>
      <c r="G233" s="172"/>
      <c r="H233" s="170" t="str">
        <f t="shared" si="17"/>
        <v/>
      </c>
      <c r="I233" t="str">
        <f t="shared" si="18"/>
        <v>○</v>
      </c>
      <c r="J233" t="str">
        <f>IF(AND(YEAR(B233)=YEAR($B$8)+1,MONTH(B233)=4),"×",IF(B233&lt;基本情報!$C$8,"×",IF(B233&lt;基本情報!$C$9,"-",IF(B233&gt;=基本情報!$E$9+1,"×",IF(AND(B233&gt;=基本情報!$C$9,B233&lt;=基本情報!$E$9),"○",IF(TRUE,"×"))))))</f>
        <v>×</v>
      </c>
      <c r="K233" t="str">
        <f>IF(AND(YEAR(B233)=YEAR($B$8)+1,MONTH(B233)=4),"×",IF(B233&lt;基本情報!$C$12,"×",IF(B233&lt;基本情報!$C$13,"-",IF(B233&gt;=基本情報!$E$13+1,"×",IF(AND(B233&gt;=基本情報!$C$13,B233&lt;=基本情報!$E$13),"○",IF(TRUE,"×"))))))</f>
        <v>×</v>
      </c>
    </row>
    <row r="234" spans="2:11" x14ac:dyDescent="0.4">
      <c r="B234" s="8">
        <f t="shared" si="19"/>
        <v>45974</v>
      </c>
      <c r="C234" s="43" t="str">
        <f t="shared" si="15"/>
        <v>木</v>
      </c>
      <c r="D234" s="45" t="str">
        <f>IF(WEEKDAY(B234,2)&gt;5,"休日",IFERROR(IF(VLOOKUP(B234,祝日!B:B,1,FALSE),"休日",""),""))</f>
        <v/>
      </c>
      <c r="E234" s="169"/>
      <c r="F234" s="170" t="str">
        <f t="shared" si="16"/>
        <v/>
      </c>
      <c r="G234" s="172"/>
      <c r="H234" s="170" t="str">
        <f t="shared" si="17"/>
        <v/>
      </c>
      <c r="I234" t="str">
        <f t="shared" si="18"/>
        <v>○</v>
      </c>
      <c r="J234" t="str">
        <f>IF(AND(YEAR(B234)=YEAR($B$8)+1,MONTH(B234)=4),"×",IF(B234&lt;基本情報!$C$8,"×",IF(B234&lt;基本情報!$C$9,"-",IF(B234&gt;=基本情報!$E$9+1,"×",IF(AND(B234&gt;=基本情報!$C$9,B234&lt;=基本情報!$E$9),"○",IF(TRUE,"×"))))))</f>
        <v>×</v>
      </c>
      <c r="K234" t="str">
        <f>IF(AND(YEAR(B234)=YEAR($B$8)+1,MONTH(B234)=4),"×",IF(B234&lt;基本情報!$C$12,"×",IF(B234&lt;基本情報!$C$13,"-",IF(B234&gt;=基本情報!$E$13+1,"×",IF(AND(B234&gt;=基本情報!$C$13,B234&lt;=基本情報!$E$13),"○",IF(TRUE,"×"))))))</f>
        <v>×</v>
      </c>
    </row>
    <row r="235" spans="2:11" x14ac:dyDescent="0.4">
      <c r="B235" s="8">
        <f t="shared" si="19"/>
        <v>45975</v>
      </c>
      <c r="C235" s="43" t="str">
        <f t="shared" si="15"/>
        <v>金</v>
      </c>
      <c r="D235" s="45" t="str">
        <f>IF(WEEKDAY(B235,2)&gt;5,"休日",IFERROR(IF(VLOOKUP(B235,祝日!B:B,1,FALSE),"休日",""),""))</f>
        <v/>
      </c>
      <c r="E235" s="169"/>
      <c r="F235" s="170" t="str">
        <f t="shared" si="16"/>
        <v/>
      </c>
      <c r="G235" s="172"/>
      <c r="H235" s="170" t="str">
        <f t="shared" si="17"/>
        <v/>
      </c>
      <c r="I235" t="str">
        <f t="shared" si="18"/>
        <v>○</v>
      </c>
      <c r="J235" t="str">
        <f>IF(AND(YEAR(B235)=YEAR($B$8)+1,MONTH(B235)=4),"×",IF(B235&lt;基本情報!$C$8,"×",IF(B235&lt;基本情報!$C$9,"-",IF(B235&gt;=基本情報!$E$9+1,"×",IF(AND(B235&gt;=基本情報!$C$9,B235&lt;=基本情報!$E$9),"○",IF(TRUE,"×"))))))</f>
        <v>×</v>
      </c>
      <c r="K235" t="str">
        <f>IF(AND(YEAR(B235)=YEAR($B$8)+1,MONTH(B235)=4),"×",IF(B235&lt;基本情報!$C$12,"×",IF(B235&lt;基本情報!$C$13,"-",IF(B235&gt;=基本情報!$E$13+1,"×",IF(AND(B235&gt;=基本情報!$C$13,B235&lt;=基本情報!$E$13),"○",IF(TRUE,"×"))))))</f>
        <v>×</v>
      </c>
    </row>
    <row r="236" spans="2:11" x14ac:dyDescent="0.4">
      <c r="B236" s="8">
        <f t="shared" si="19"/>
        <v>45976</v>
      </c>
      <c r="C236" s="43" t="str">
        <f t="shared" si="15"/>
        <v>土</v>
      </c>
      <c r="D236" s="45" t="str">
        <f>IF(WEEKDAY(B236,2)&gt;5,"休日",IFERROR(IF(VLOOKUP(B236,祝日!B:B,1,FALSE),"休日",""),""))</f>
        <v>休日</v>
      </c>
      <c r="E236" s="169"/>
      <c r="F236" s="170" t="str">
        <f t="shared" si="16"/>
        <v>休工</v>
      </c>
      <c r="G236" s="172"/>
      <c r="H236" s="170" t="str">
        <f t="shared" si="17"/>
        <v>休工</v>
      </c>
      <c r="I236" t="str">
        <f t="shared" si="18"/>
        <v>○</v>
      </c>
      <c r="J236" t="str">
        <f>IF(AND(YEAR(B236)=YEAR($B$8)+1,MONTH(B236)=4),"×",IF(B236&lt;基本情報!$C$8,"×",IF(B236&lt;基本情報!$C$9,"-",IF(B236&gt;=基本情報!$E$9+1,"×",IF(AND(B236&gt;=基本情報!$C$9,B236&lt;=基本情報!$E$9),"○",IF(TRUE,"×"))))))</f>
        <v>×</v>
      </c>
      <c r="K236" t="str">
        <f>IF(AND(YEAR(B236)=YEAR($B$8)+1,MONTH(B236)=4),"×",IF(B236&lt;基本情報!$C$12,"×",IF(B236&lt;基本情報!$C$13,"-",IF(B236&gt;=基本情報!$E$13+1,"×",IF(AND(B236&gt;=基本情報!$C$13,B236&lt;=基本情報!$E$13),"○",IF(TRUE,"×"))))))</f>
        <v>×</v>
      </c>
    </row>
    <row r="237" spans="2:11" x14ac:dyDescent="0.4">
      <c r="B237" s="8">
        <f t="shared" si="19"/>
        <v>45977</v>
      </c>
      <c r="C237" s="43" t="str">
        <f t="shared" si="15"/>
        <v>日</v>
      </c>
      <c r="D237" s="45" t="str">
        <f>IF(WEEKDAY(B237,2)&gt;5,"休日",IFERROR(IF(VLOOKUP(B237,祝日!B:B,1,FALSE),"休日",""),""))</f>
        <v>休日</v>
      </c>
      <c r="E237" s="169"/>
      <c r="F237" s="170" t="str">
        <f t="shared" si="16"/>
        <v>休工</v>
      </c>
      <c r="G237" s="172"/>
      <c r="H237" s="170" t="str">
        <f t="shared" si="17"/>
        <v>休工</v>
      </c>
      <c r="I237" t="str">
        <f t="shared" si="18"/>
        <v>○</v>
      </c>
      <c r="J237" t="str">
        <f>IF(AND(YEAR(B237)=YEAR($B$8)+1,MONTH(B237)=4),"×",IF(B237&lt;基本情報!$C$8,"×",IF(B237&lt;基本情報!$C$9,"-",IF(B237&gt;=基本情報!$E$9+1,"×",IF(AND(B237&gt;=基本情報!$C$9,B237&lt;=基本情報!$E$9),"○",IF(TRUE,"×"))))))</f>
        <v>×</v>
      </c>
      <c r="K237" t="str">
        <f>IF(AND(YEAR(B237)=YEAR($B$8)+1,MONTH(B237)=4),"×",IF(B237&lt;基本情報!$C$12,"×",IF(B237&lt;基本情報!$C$13,"-",IF(B237&gt;=基本情報!$E$13+1,"×",IF(AND(B237&gt;=基本情報!$C$13,B237&lt;=基本情報!$E$13),"○",IF(TRUE,"×"))))))</f>
        <v>×</v>
      </c>
    </row>
    <row r="238" spans="2:11" x14ac:dyDescent="0.4">
      <c r="B238" s="8">
        <f t="shared" si="19"/>
        <v>45978</v>
      </c>
      <c r="C238" s="43" t="str">
        <f t="shared" si="15"/>
        <v>月</v>
      </c>
      <c r="D238" s="45" t="str">
        <f>IF(WEEKDAY(B238,2)&gt;5,"休日",IFERROR(IF(VLOOKUP(B238,祝日!B:B,1,FALSE),"休日",""),""))</f>
        <v/>
      </c>
      <c r="E238" s="169"/>
      <c r="F238" s="170" t="str">
        <f t="shared" si="16"/>
        <v/>
      </c>
      <c r="G238" s="172"/>
      <c r="H238" s="170" t="str">
        <f t="shared" si="17"/>
        <v/>
      </c>
      <c r="I238" t="str">
        <f t="shared" si="18"/>
        <v>○</v>
      </c>
      <c r="J238" t="str">
        <f>IF(AND(YEAR(B238)=YEAR($B$8)+1,MONTH(B238)=4),"×",IF(B238&lt;基本情報!$C$8,"×",IF(B238&lt;基本情報!$C$9,"-",IF(B238&gt;=基本情報!$E$9+1,"×",IF(AND(B238&gt;=基本情報!$C$9,B238&lt;=基本情報!$E$9),"○",IF(TRUE,"×"))))))</f>
        <v>×</v>
      </c>
      <c r="K238" t="str">
        <f>IF(AND(YEAR(B238)=YEAR($B$8)+1,MONTH(B238)=4),"×",IF(B238&lt;基本情報!$C$12,"×",IF(B238&lt;基本情報!$C$13,"-",IF(B238&gt;=基本情報!$E$13+1,"×",IF(AND(B238&gt;=基本情報!$C$13,B238&lt;=基本情報!$E$13),"○",IF(TRUE,"×"))))))</f>
        <v>×</v>
      </c>
    </row>
    <row r="239" spans="2:11" x14ac:dyDescent="0.4">
      <c r="B239" s="8">
        <f t="shared" si="19"/>
        <v>45979</v>
      </c>
      <c r="C239" s="43" t="str">
        <f t="shared" si="15"/>
        <v>火</v>
      </c>
      <c r="D239" s="45" t="str">
        <f>IF(WEEKDAY(B239,2)&gt;5,"休日",IFERROR(IF(VLOOKUP(B239,祝日!B:B,1,FALSE),"休日",""),""))</f>
        <v/>
      </c>
      <c r="E239" s="169"/>
      <c r="F239" s="170" t="str">
        <f t="shared" si="16"/>
        <v/>
      </c>
      <c r="G239" s="172"/>
      <c r="H239" s="170" t="str">
        <f t="shared" si="17"/>
        <v/>
      </c>
      <c r="I239" t="str">
        <f t="shared" si="18"/>
        <v>○</v>
      </c>
      <c r="J239" t="str">
        <f>IF(AND(YEAR(B239)=YEAR($B$8)+1,MONTH(B239)=4),"×",IF(B239&lt;基本情報!$C$8,"×",IF(B239&lt;基本情報!$C$9,"-",IF(B239&gt;=基本情報!$E$9+1,"×",IF(AND(B239&gt;=基本情報!$C$9,B239&lt;=基本情報!$E$9),"○",IF(TRUE,"×"))))))</f>
        <v>×</v>
      </c>
      <c r="K239" t="str">
        <f>IF(AND(YEAR(B239)=YEAR($B$8)+1,MONTH(B239)=4),"×",IF(B239&lt;基本情報!$C$12,"×",IF(B239&lt;基本情報!$C$13,"-",IF(B239&gt;=基本情報!$E$13+1,"×",IF(AND(B239&gt;=基本情報!$C$13,B239&lt;=基本情報!$E$13),"○",IF(TRUE,"×"))))))</f>
        <v>×</v>
      </c>
    </row>
    <row r="240" spans="2:11" x14ac:dyDescent="0.4">
      <c r="B240" s="8">
        <f t="shared" si="19"/>
        <v>45980</v>
      </c>
      <c r="C240" s="43" t="str">
        <f t="shared" si="15"/>
        <v>水</v>
      </c>
      <c r="D240" s="45" t="str">
        <f>IF(WEEKDAY(B240,2)&gt;5,"休日",IFERROR(IF(VLOOKUP(B240,祝日!B:B,1,FALSE),"休日",""),""))</f>
        <v/>
      </c>
      <c r="E240" s="169"/>
      <c r="F240" s="170" t="str">
        <f t="shared" si="16"/>
        <v/>
      </c>
      <c r="G240" s="172"/>
      <c r="H240" s="170" t="str">
        <f t="shared" si="17"/>
        <v/>
      </c>
      <c r="I240" t="str">
        <f t="shared" si="18"/>
        <v>○</v>
      </c>
      <c r="J240" t="str">
        <f>IF(AND(YEAR(B240)=YEAR($B$8)+1,MONTH(B240)=4),"×",IF(B240&lt;基本情報!$C$8,"×",IF(B240&lt;基本情報!$C$9,"-",IF(B240&gt;=基本情報!$E$9+1,"×",IF(AND(B240&gt;=基本情報!$C$9,B240&lt;=基本情報!$E$9),"○",IF(TRUE,"×"))))))</f>
        <v>×</v>
      </c>
      <c r="K240" t="str">
        <f>IF(AND(YEAR(B240)=YEAR($B$8)+1,MONTH(B240)=4),"×",IF(B240&lt;基本情報!$C$12,"×",IF(B240&lt;基本情報!$C$13,"-",IF(B240&gt;=基本情報!$E$13+1,"×",IF(AND(B240&gt;=基本情報!$C$13,B240&lt;=基本情報!$E$13),"○",IF(TRUE,"×"))))))</f>
        <v>×</v>
      </c>
    </row>
    <row r="241" spans="2:11" x14ac:dyDescent="0.4">
      <c r="B241" s="8">
        <f t="shared" si="19"/>
        <v>45981</v>
      </c>
      <c r="C241" s="43" t="str">
        <f t="shared" si="15"/>
        <v>木</v>
      </c>
      <c r="D241" s="45" t="str">
        <f>IF(WEEKDAY(B241,2)&gt;5,"休日",IFERROR(IF(VLOOKUP(B241,祝日!B:B,1,FALSE),"休日",""),""))</f>
        <v/>
      </c>
      <c r="E241" s="169"/>
      <c r="F241" s="170" t="str">
        <f t="shared" si="16"/>
        <v/>
      </c>
      <c r="G241" s="172"/>
      <c r="H241" s="170" t="str">
        <f t="shared" si="17"/>
        <v/>
      </c>
      <c r="I241" t="str">
        <f t="shared" si="18"/>
        <v>○</v>
      </c>
      <c r="J241" t="str">
        <f>IF(AND(YEAR(B241)=YEAR($B$8)+1,MONTH(B241)=4),"×",IF(B241&lt;基本情報!$C$8,"×",IF(B241&lt;基本情報!$C$9,"-",IF(B241&gt;=基本情報!$E$9+1,"×",IF(AND(B241&gt;=基本情報!$C$9,B241&lt;=基本情報!$E$9),"○",IF(TRUE,"×"))))))</f>
        <v>×</v>
      </c>
      <c r="K241" t="str">
        <f>IF(AND(YEAR(B241)=YEAR($B$8)+1,MONTH(B241)=4),"×",IF(B241&lt;基本情報!$C$12,"×",IF(B241&lt;基本情報!$C$13,"-",IF(B241&gt;=基本情報!$E$13+1,"×",IF(AND(B241&gt;=基本情報!$C$13,B241&lt;=基本情報!$E$13),"○",IF(TRUE,"×"))))))</f>
        <v>×</v>
      </c>
    </row>
    <row r="242" spans="2:11" x14ac:dyDescent="0.4">
      <c r="B242" s="8">
        <f t="shared" si="19"/>
        <v>45982</v>
      </c>
      <c r="C242" s="43" t="str">
        <f t="shared" si="15"/>
        <v>金</v>
      </c>
      <c r="D242" s="45" t="str">
        <f>IF(WEEKDAY(B242,2)&gt;5,"休日",IFERROR(IF(VLOOKUP(B242,祝日!B:B,1,FALSE),"休日",""),""))</f>
        <v/>
      </c>
      <c r="E242" s="169"/>
      <c r="F242" s="170" t="str">
        <f t="shared" si="16"/>
        <v/>
      </c>
      <c r="G242" s="172"/>
      <c r="H242" s="170" t="str">
        <f t="shared" si="17"/>
        <v/>
      </c>
      <c r="I242" t="str">
        <f t="shared" si="18"/>
        <v>○</v>
      </c>
      <c r="J242" t="str">
        <f>IF(AND(YEAR(B242)=YEAR($B$8)+1,MONTH(B242)=4),"×",IF(B242&lt;基本情報!$C$8,"×",IF(B242&lt;基本情報!$C$9,"-",IF(B242&gt;=基本情報!$E$9+1,"×",IF(AND(B242&gt;=基本情報!$C$9,B242&lt;=基本情報!$E$9),"○",IF(TRUE,"×"))))))</f>
        <v>×</v>
      </c>
      <c r="K242" t="str">
        <f>IF(AND(YEAR(B242)=YEAR($B$8)+1,MONTH(B242)=4),"×",IF(B242&lt;基本情報!$C$12,"×",IF(B242&lt;基本情報!$C$13,"-",IF(B242&gt;=基本情報!$E$13+1,"×",IF(AND(B242&gt;=基本情報!$C$13,B242&lt;=基本情報!$E$13),"○",IF(TRUE,"×"))))))</f>
        <v>×</v>
      </c>
    </row>
    <row r="243" spans="2:11" x14ac:dyDescent="0.4">
      <c r="B243" s="8">
        <f t="shared" si="19"/>
        <v>45983</v>
      </c>
      <c r="C243" s="43" t="str">
        <f t="shared" si="15"/>
        <v>土</v>
      </c>
      <c r="D243" s="45" t="str">
        <f>IF(WEEKDAY(B243,2)&gt;5,"休日",IFERROR(IF(VLOOKUP(B243,祝日!B:B,1,FALSE),"休日",""),""))</f>
        <v>休日</v>
      </c>
      <c r="E243" s="169"/>
      <c r="F243" s="170" t="str">
        <f t="shared" si="16"/>
        <v>休工</v>
      </c>
      <c r="G243" s="172"/>
      <c r="H243" s="170" t="str">
        <f t="shared" si="17"/>
        <v>休工</v>
      </c>
      <c r="I243" t="str">
        <f t="shared" si="18"/>
        <v>○</v>
      </c>
      <c r="J243" t="str">
        <f>IF(AND(YEAR(B243)=YEAR($B$8)+1,MONTH(B243)=4),"×",IF(B243&lt;基本情報!$C$8,"×",IF(B243&lt;基本情報!$C$9,"-",IF(B243&gt;=基本情報!$E$9+1,"×",IF(AND(B243&gt;=基本情報!$C$9,B243&lt;=基本情報!$E$9),"○",IF(TRUE,"×"))))))</f>
        <v>×</v>
      </c>
      <c r="K243" t="str">
        <f>IF(AND(YEAR(B243)=YEAR($B$8)+1,MONTH(B243)=4),"×",IF(B243&lt;基本情報!$C$12,"×",IF(B243&lt;基本情報!$C$13,"-",IF(B243&gt;=基本情報!$E$13+1,"×",IF(AND(B243&gt;=基本情報!$C$13,B243&lt;=基本情報!$E$13),"○",IF(TRUE,"×"))))))</f>
        <v>×</v>
      </c>
    </row>
    <row r="244" spans="2:11" x14ac:dyDescent="0.4">
      <c r="B244" s="8">
        <f t="shared" si="19"/>
        <v>45984</v>
      </c>
      <c r="C244" s="43" t="str">
        <f t="shared" si="15"/>
        <v>日</v>
      </c>
      <c r="D244" s="45" t="str">
        <f>IF(WEEKDAY(B244,2)&gt;5,"休日",IFERROR(IF(VLOOKUP(B244,祝日!B:B,1,FALSE),"休日",""),""))</f>
        <v>休日</v>
      </c>
      <c r="E244" s="169"/>
      <c r="F244" s="170" t="str">
        <f t="shared" si="16"/>
        <v>休工</v>
      </c>
      <c r="G244" s="172"/>
      <c r="H244" s="170" t="str">
        <f t="shared" si="17"/>
        <v>休工</v>
      </c>
      <c r="I244" t="str">
        <f t="shared" si="18"/>
        <v>○</v>
      </c>
      <c r="J244" t="str">
        <f>IF(AND(YEAR(B244)=YEAR($B$8)+1,MONTH(B244)=4),"×",IF(B244&lt;基本情報!$C$8,"×",IF(B244&lt;基本情報!$C$9,"-",IF(B244&gt;=基本情報!$E$9+1,"×",IF(AND(B244&gt;=基本情報!$C$9,B244&lt;=基本情報!$E$9),"○",IF(TRUE,"×"))))))</f>
        <v>×</v>
      </c>
      <c r="K244" t="str">
        <f>IF(AND(YEAR(B244)=YEAR($B$8)+1,MONTH(B244)=4),"×",IF(B244&lt;基本情報!$C$12,"×",IF(B244&lt;基本情報!$C$13,"-",IF(B244&gt;=基本情報!$E$13+1,"×",IF(AND(B244&gt;=基本情報!$C$13,B244&lt;=基本情報!$E$13),"○",IF(TRUE,"×"))))))</f>
        <v>×</v>
      </c>
    </row>
    <row r="245" spans="2:11" x14ac:dyDescent="0.4">
      <c r="B245" s="8">
        <f t="shared" si="19"/>
        <v>45985</v>
      </c>
      <c r="C245" s="43" t="str">
        <f t="shared" si="15"/>
        <v>月</v>
      </c>
      <c r="D245" s="45" t="str">
        <f>IF(WEEKDAY(B245,2)&gt;5,"休日",IFERROR(IF(VLOOKUP(B245,祝日!B:B,1,FALSE),"休日",""),""))</f>
        <v>休日</v>
      </c>
      <c r="E245" s="169"/>
      <c r="F245" s="170" t="str">
        <f t="shared" si="16"/>
        <v>休工</v>
      </c>
      <c r="G245" s="172"/>
      <c r="H245" s="170" t="str">
        <f t="shared" si="17"/>
        <v>休工</v>
      </c>
      <c r="I245" t="str">
        <f t="shared" si="18"/>
        <v>○</v>
      </c>
      <c r="J245" t="str">
        <f>IF(AND(YEAR(B245)=YEAR($B$8)+1,MONTH(B245)=4),"×",IF(B245&lt;基本情報!$C$8,"×",IF(B245&lt;基本情報!$C$9,"-",IF(B245&gt;=基本情報!$E$9+1,"×",IF(AND(B245&gt;=基本情報!$C$9,B245&lt;=基本情報!$E$9),"○",IF(TRUE,"×"))))))</f>
        <v>×</v>
      </c>
      <c r="K245" t="str">
        <f>IF(AND(YEAR(B245)=YEAR($B$8)+1,MONTH(B245)=4),"×",IF(B245&lt;基本情報!$C$12,"×",IF(B245&lt;基本情報!$C$13,"-",IF(B245&gt;=基本情報!$E$13+1,"×",IF(AND(B245&gt;=基本情報!$C$13,B245&lt;=基本情報!$E$13),"○",IF(TRUE,"×"))))))</f>
        <v>×</v>
      </c>
    </row>
    <row r="246" spans="2:11" x14ac:dyDescent="0.4">
      <c r="B246" s="8">
        <f t="shared" si="19"/>
        <v>45986</v>
      </c>
      <c r="C246" s="43" t="str">
        <f t="shared" si="15"/>
        <v>火</v>
      </c>
      <c r="D246" s="45" t="str">
        <f>IF(WEEKDAY(B246,2)&gt;5,"休日",IFERROR(IF(VLOOKUP(B246,祝日!B:B,1,FALSE),"休日",""),""))</f>
        <v/>
      </c>
      <c r="E246" s="169"/>
      <c r="F246" s="170" t="str">
        <f t="shared" si="16"/>
        <v/>
      </c>
      <c r="G246" s="172"/>
      <c r="H246" s="170" t="str">
        <f t="shared" si="17"/>
        <v/>
      </c>
      <c r="I246" t="str">
        <f t="shared" si="18"/>
        <v>○</v>
      </c>
      <c r="J246" t="str">
        <f>IF(AND(YEAR(B246)=YEAR($B$8)+1,MONTH(B246)=4),"×",IF(B246&lt;基本情報!$C$8,"×",IF(B246&lt;基本情報!$C$9,"-",IF(B246&gt;=基本情報!$E$9+1,"×",IF(AND(B246&gt;=基本情報!$C$9,B246&lt;=基本情報!$E$9),"○",IF(TRUE,"×"))))))</f>
        <v>×</v>
      </c>
      <c r="K246" t="str">
        <f>IF(AND(YEAR(B246)=YEAR($B$8)+1,MONTH(B246)=4),"×",IF(B246&lt;基本情報!$C$12,"×",IF(B246&lt;基本情報!$C$13,"-",IF(B246&gt;=基本情報!$E$13+1,"×",IF(AND(B246&gt;=基本情報!$C$13,B246&lt;=基本情報!$E$13),"○",IF(TRUE,"×"))))))</f>
        <v>×</v>
      </c>
    </row>
    <row r="247" spans="2:11" x14ac:dyDescent="0.4">
      <c r="B247" s="8">
        <f t="shared" si="19"/>
        <v>45987</v>
      </c>
      <c r="C247" s="43" t="str">
        <f t="shared" si="15"/>
        <v>水</v>
      </c>
      <c r="D247" s="45" t="str">
        <f>IF(WEEKDAY(B247,2)&gt;5,"休日",IFERROR(IF(VLOOKUP(B247,祝日!B:B,1,FALSE),"休日",""),""))</f>
        <v/>
      </c>
      <c r="E247" s="169"/>
      <c r="F247" s="170" t="str">
        <f t="shared" si="16"/>
        <v/>
      </c>
      <c r="G247" s="172"/>
      <c r="H247" s="170" t="str">
        <f t="shared" si="17"/>
        <v/>
      </c>
      <c r="I247" t="str">
        <f t="shared" si="18"/>
        <v>○</v>
      </c>
      <c r="J247" t="str">
        <f>IF(AND(YEAR(B247)=YEAR($B$8)+1,MONTH(B247)=4),"×",IF(B247&lt;基本情報!$C$8,"×",IF(B247&lt;基本情報!$C$9,"-",IF(B247&gt;=基本情報!$E$9+1,"×",IF(AND(B247&gt;=基本情報!$C$9,B247&lt;=基本情報!$E$9),"○",IF(TRUE,"×"))))))</f>
        <v>×</v>
      </c>
      <c r="K247" t="str">
        <f>IF(AND(YEAR(B247)=YEAR($B$8)+1,MONTH(B247)=4),"×",IF(B247&lt;基本情報!$C$12,"×",IF(B247&lt;基本情報!$C$13,"-",IF(B247&gt;=基本情報!$E$13+1,"×",IF(AND(B247&gt;=基本情報!$C$13,B247&lt;=基本情報!$E$13),"○",IF(TRUE,"×"))))))</f>
        <v>×</v>
      </c>
    </row>
    <row r="248" spans="2:11" x14ac:dyDescent="0.4">
      <c r="B248" s="8">
        <f t="shared" si="19"/>
        <v>45988</v>
      </c>
      <c r="C248" s="43" t="str">
        <f t="shared" si="15"/>
        <v>木</v>
      </c>
      <c r="D248" s="45" t="str">
        <f>IF(WEEKDAY(B248,2)&gt;5,"休日",IFERROR(IF(VLOOKUP(B248,祝日!B:B,1,FALSE),"休日",""),""))</f>
        <v/>
      </c>
      <c r="E248" s="169"/>
      <c r="F248" s="170" t="str">
        <f t="shared" si="16"/>
        <v/>
      </c>
      <c r="G248" s="172"/>
      <c r="H248" s="170" t="str">
        <f t="shared" si="17"/>
        <v/>
      </c>
      <c r="I248" t="str">
        <f t="shared" si="18"/>
        <v>○</v>
      </c>
      <c r="J248" t="str">
        <f>IF(AND(YEAR(B248)=YEAR($B$8)+1,MONTH(B248)=4),"×",IF(B248&lt;基本情報!$C$8,"×",IF(B248&lt;基本情報!$C$9,"-",IF(B248&gt;=基本情報!$E$9+1,"×",IF(AND(B248&gt;=基本情報!$C$9,B248&lt;=基本情報!$E$9),"○",IF(TRUE,"×"))))))</f>
        <v>×</v>
      </c>
      <c r="K248" t="str">
        <f>IF(AND(YEAR(B248)=YEAR($B$8)+1,MONTH(B248)=4),"×",IF(B248&lt;基本情報!$C$12,"×",IF(B248&lt;基本情報!$C$13,"-",IF(B248&gt;=基本情報!$E$13+1,"×",IF(AND(B248&gt;=基本情報!$C$13,B248&lt;=基本情報!$E$13),"○",IF(TRUE,"×"))))))</f>
        <v>×</v>
      </c>
    </row>
    <row r="249" spans="2:11" x14ac:dyDescent="0.4">
      <c r="B249" s="8">
        <f t="shared" si="19"/>
        <v>45989</v>
      </c>
      <c r="C249" s="43" t="str">
        <f t="shared" si="15"/>
        <v>金</v>
      </c>
      <c r="D249" s="45" t="str">
        <f>IF(WEEKDAY(B249,2)&gt;5,"休日",IFERROR(IF(VLOOKUP(B249,祝日!B:B,1,FALSE),"休日",""),""))</f>
        <v/>
      </c>
      <c r="E249" s="169"/>
      <c r="F249" s="170" t="str">
        <f t="shared" si="16"/>
        <v/>
      </c>
      <c r="G249" s="172"/>
      <c r="H249" s="170" t="str">
        <f t="shared" si="17"/>
        <v/>
      </c>
      <c r="I249" t="str">
        <f t="shared" si="18"/>
        <v>○</v>
      </c>
      <c r="J249" t="str">
        <f>IF(AND(YEAR(B249)=YEAR($B$8)+1,MONTH(B249)=4),"×",IF(B249&lt;基本情報!$C$8,"×",IF(B249&lt;基本情報!$C$9,"-",IF(B249&gt;=基本情報!$E$9+1,"×",IF(AND(B249&gt;=基本情報!$C$9,B249&lt;=基本情報!$E$9),"○",IF(TRUE,"×"))))))</f>
        <v>×</v>
      </c>
      <c r="K249" t="str">
        <f>IF(AND(YEAR(B249)=YEAR($B$8)+1,MONTH(B249)=4),"×",IF(B249&lt;基本情報!$C$12,"×",IF(B249&lt;基本情報!$C$13,"-",IF(B249&gt;=基本情報!$E$13+1,"×",IF(AND(B249&gt;=基本情報!$C$13,B249&lt;=基本情報!$E$13),"○",IF(TRUE,"×"))))))</f>
        <v>×</v>
      </c>
    </row>
    <row r="250" spans="2:11" x14ac:dyDescent="0.4">
      <c r="B250" s="8">
        <f t="shared" si="19"/>
        <v>45990</v>
      </c>
      <c r="C250" s="43" t="str">
        <f t="shared" si="15"/>
        <v>土</v>
      </c>
      <c r="D250" s="45" t="str">
        <f>IF(WEEKDAY(B250,2)&gt;5,"休日",IFERROR(IF(VLOOKUP(B250,祝日!B:B,1,FALSE),"休日",""),""))</f>
        <v>休日</v>
      </c>
      <c r="E250" s="169"/>
      <c r="F250" s="170" t="str">
        <f t="shared" si="16"/>
        <v>休工</v>
      </c>
      <c r="G250" s="172"/>
      <c r="H250" s="170" t="str">
        <f t="shared" si="17"/>
        <v>休工</v>
      </c>
      <c r="I250" t="str">
        <f t="shared" si="18"/>
        <v>○</v>
      </c>
      <c r="J250" t="str">
        <f>IF(AND(YEAR(B250)=YEAR($B$8)+1,MONTH(B250)=4),"×",IF(B250&lt;基本情報!$C$8,"×",IF(B250&lt;基本情報!$C$9,"-",IF(B250&gt;=基本情報!$E$9+1,"×",IF(AND(B250&gt;=基本情報!$C$9,B250&lt;=基本情報!$E$9),"○",IF(TRUE,"×"))))))</f>
        <v>×</v>
      </c>
      <c r="K250" t="str">
        <f>IF(AND(YEAR(B250)=YEAR($B$8)+1,MONTH(B250)=4),"×",IF(B250&lt;基本情報!$C$12,"×",IF(B250&lt;基本情報!$C$13,"-",IF(B250&gt;=基本情報!$E$13+1,"×",IF(AND(B250&gt;=基本情報!$C$13,B250&lt;=基本情報!$E$13),"○",IF(TRUE,"×"))))))</f>
        <v>×</v>
      </c>
    </row>
    <row r="251" spans="2:11" x14ac:dyDescent="0.4">
      <c r="B251" s="8">
        <f t="shared" si="19"/>
        <v>45991</v>
      </c>
      <c r="C251" s="43" t="str">
        <f t="shared" si="15"/>
        <v>日</v>
      </c>
      <c r="D251" s="45" t="str">
        <f>IF(WEEKDAY(B251,2)&gt;5,"休日",IFERROR(IF(VLOOKUP(B251,祝日!B:B,1,FALSE),"休日",""),""))</f>
        <v>休日</v>
      </c>
      <c r="E251" s="169"/>
      <c r="F251" s="170" t="str">
        <f t="shared" si="16"/>
        <v>休工</v>
      </c>
      <c r="G251" s="172"/>
      <c r="H251" s="170" t="str">
        <f t="shared" si="17"/>
        <v>休工</v>
      </c>
      <c r="I251" t="str">
        <f t="shared" si="18"/>
        <v>○</v>
      </c>
      <c r="J251" t="str">
        <f>IF(AND(YEAR(B251)=YEAR($B$8)+1,MONTH(B251)=4),"×",IF(B251&lt;基本情報!$C$8,"×",IF(B251&lt;基本情報!$C$9,"-",IF(B251&gt;=基本情報!$E$9+1,"×",IF(AND(B251&gt;=基本情報!$C$9,B251&lt;=基本情報!$E$9),"○",IF(TRUE,"×"))))))</f>
        <v>×</v>
      </c>
      <c r="K251" t="str">
        <f>IF(AND(YEAR(B251)=YEAR($B$8)+1,MONTH(B251)=4),"×",IF(B251&lt;基本情報!$C$12,"×",IF(B251&lt;基本情報!$C$13,"-",IF(B251&gt;=基本情報!$E$13+1,"×",IF(AND(B251&gt;=基本情報!$C$13,B251&lt;=基本情報!$E$13),"○",IF(TRUE,"×"))))))</f>
        <v>×</v>
      </c>
    </row>
    <row r="252" spans="2:11" x14ac:dyDescent="0.4">
      <c r="B252" s="8">
        <f t="shared" si="19"/>
        <v>45992</v>
      </c>
      <c r="C252" s="43" t="str">
        <f t="shared" si="15"/>
        <v>月</v>
      </c>
      <c r="D252" s="45" t="str">
        <f>IF(WEEKDAY(B252,2)&gt;5,"休日",IFERROR(IF(VLOOKUP(B252,祝日!B:B,1,FALSE),"休日",""),""))</f>
        <v/>
      </c>
      <c r="E252" s="169"/>
      <c r="F252" s="170" t="str">
        <f t="shared" si="16"/>
        <v/>
      </c>
      <c r="G252" s="172"/>
      <c r="H252" s="170" t="str">
        <f t="shared" si="17"/>
        <v/>
      </c>
      <c r="I252" t="str">
        <f t="shared" si="18"/>
        <v>○</v>
      </c>
      <c r="J252" t="str">
        <f>IF(AND(YEAR(B252)=YEAR($B$8)+1,MONTH(B252)=4),"×",IF(B252&lt;基本情報!$C$8,"×",IF(B252&lt;基本情報!$C$9,"-",IF(B252&gt;=基本情報!$E$9+1,"×",IF(AND(B252&gt;=基本情報!$C$9,B252&lt;=基本情報!$E$9),"○",IF(TRUE,"×"))))))</f>
        <v>×</v>
      </c>
      <c r="K252" t="str">
        <f>IF(AND(YEAR(B252)=YEAR($B$8)+1,MONTH(B252)=4),"×",IF(B252&lt;基本情報!$C$12,"×",IF(B252&lt;基本情報!$C$13,"-",IF(B252&gt;=基本情報!$E$13+1,"×",IF(AND(B252&gt;=基本情報!$C$13,B252&lt;=基本情報!$E$13),"○",IF(TRUE,"×"))))))</f>
        <v>×</v>
      </c>
    </row>
    <row r="253" spans="2:11" x14ac:dyDescent="0.4">
      <c r="B253" s="8">
        <f t="shared" si="19"/>
        <v>45993</v>
      </c>
      <c r="C253" s="43" t="str">
        <f t="shared" si="15"/>
        <v>火</v>
      </c>
      <c r="D253" s="45" t="str">
        <f>IF(WEEKDAY(B253,2)&gt;5,"休日",IFERROR(IF(VLOOKUP(B253,祝日!B:B,1,FALSE),"休日",""),""))</f>
        <v/>
      </c>
      <c r="E253" s="169"/>
      <c r="F253" s="170" t="str">
        <f t="shared" si="16"/>
        <v/>
      </c>
      <c r="G253" s="172"/>
      <c r="H253" s="170" t="str">
        <f t="shared" si="17"/>
        <v/>
      </c>
      <c r="I253" t="str">
        <f t="shared" si="18"/>
        <v>○</v>
      </c>
      <c r="J253" t="str">
        <f>IF(AND(YEAR(B253)=YEAR($B$8)+1,MONTH(B253)=4),"×",IF(B253&lt;基本情報!$C$8,"×",IF(B253&lt;基本情報!$C$9,"-",IF(B253&gt;=基本情報!$E$9+1,"×",IF(AND(B253&gt;=基本情報!$C$9,B253&lt;=基本情報!$E$9),"○",IF(TRUE,"×"))))))</f>
        <v>×</v>
      </c>
      <c r="K253" t="str">
        <f>IF(AND(YEAR(B253)=YEAR($B$8)+1,MONTH(B253)=4),"×",IF(B253&lt;基本情報!$C$12,"×",IF(B253&lt;基本情報!$C$13,"-",IF(B253&gt;=基本情報!$E$13+1,"×",IF(AND(B253&gt;=基本情報!$C$13,B253&lt;=基本情報!$E$13),"○",IF(TRUE,"×"))))))</f>
        <v>×</v>
      </c>
    </row>
    <row r="254" spans="2:11" x14ac:dyDescent="0.4">
      <c r="B254" s="8">
        <f t="shared" si="19"/>
        <v>45994</v>
      </c>
      <c r="C254" s="43" t="str">
        <f t="shared" si="15"/>
        <v>水</v>
      </c>
      <c r="D254" s="45" t="str">
        <f>IF(WEEKDAY(B254,2)&gt;5,"休日",IFERROR(IF(VLOOKUP(B254,祝日!B:B,1,FALSE),"休日",""),""))</f>
        <v/>
      </c>
      <c r="E254" s="169"/>
      <c r="F254" s="170" t="str">
        <f t="shared" si="16"/>
        <v/>
      </c>
      <c r="G254" s="172"/>
      <c r="H254" s="170" t="str">
        <f t="shared" si="17"/>
        <v/>
      </c>
      <c r="I254" t="str">
        <f t="shared" si="18"/>
        <v>○</v>
      </c>
      <c r="J254" t="str">
        <f>IF(AND(YEAR(B254)=YEAR($B$8)+1,MONTH(B254)=4),"×",IF(B254&lt;基本情報!$C$8,"×",IF(B254&lt;基本情報!$C$9,"-",IF(B254&gt;=基本情報!$E$9+1,"×",IF(AND(B254&gt;=基本情報!$C$9,B254&lt;=基本情報!$E$9),"○",IF(TRUE,"×"))))))</f>
        <v>×</v>
      </c>
      <c r="K254" t="str">
        <f>IF(AND(YEAR(B254)=YEAR($B$8)+1,MONTH(B254)=4),"×",IF(B254&lt;基本情報!$C$12,"×",IF(B254&lt;基本情報!$C$13,"-",IF(B254&gt;=基本情報!$E$13+1,"×",IF(AND(B254&gt;=基本情報!$C$13,B254&lt;=基本情報!$E$13),"○",IF(TRUE,"×"))))))</f>
        <v>×</v>
      </c>
    </row>
    <row r="255" spans="2:11" x14ac:dyDescent="0.4">
      <c r="B255" s="8">
        <f t="shared" si="19"/>
        <v>45995</v>
      </c>
      <c r="C255" s="43" t="str">
        <f t="shared" si="15"/>
        <v>木</v>
      </c>
      <c r="D255" s="45" t="str">
        <f>IF(WEEKDAY(B255,2)&gt;5,"休日",IFERROR(IF(VLOOKUP(B255,祝日!B:B,1,FALSE),"休日",""),""))</f>
        <v/>
      </c>
      <c r="E255" s="169"/>
      <c r="F255" s="170" t="str">
        <f t="shared" si="16"/>
        <v/>
      </c>
      <c r="G255" s="172"/>
      <c r="H255" s="170" t="str">
        <f t="shared" si="17"/>
        <v/>
      </c>
      <c r="I255" t="str">
        <f t="shared" si="18"/>
        <v>○</v>
      </c>
      <c r="J255" t="str">
        <f>IF(AND(YEAR(B255)=YEAR($B$8)+1,MONTH(B255)=4),"×",IF(B255&lt;基本情報!$C$8,"×",IF(B255&lt;基本情報!$C$9,"-",IF(B255&gt;=基本情報!$E$9+1,"×",IF(AND(B255&gt;=基本情報!$C$9,B255&lt;=基本情報!$E$9),"○",IF(TRUE,"×"))))))</f>
        <v>×</v>
      </c>
      <c r="K255" t="str">
        <f>IF(AND(YEAR(B255)=YEAR($B$8)+1,MONTH(B255)=4),"×",IF(B255&lt;基本情報!$C$12,"×",IF(B255&lt;基本情報!$C$13,"-",IF(B255&gt;=基本情報!$E$13+1,"×",IF(AND(B255&gt;=基本情報!$C$13,B255&lt;=基本情報!$E$13),"○",IF(TRUE,"×"))))))</f>
        <v>×</v>
      </c>
    </row>
    <row r="256" spans="2:11" x14ac:dyDescent="0.4">
      <c r="B256" s="8">
        <f t="shared" si="19"/>
        <v>45996</v>
      </c>
      <c r="C256" s="43" t="str">
        <f t="shared" si="15"/>
        <v>金</v>
      </c>
      <c r="D256" s="45" t="str">
        <f>IF(WEEKDAY(B256,2)&gt;5,"休日",IFERROR(IF(VLOOKUP(B256,祝日!B:B,1,FALSE),"休日",""),""))</f>
        <v/>
      </c>
      <c r="E256" s="169"/>
      <c r="F256" s="170" t="str">
        <f t="shared" si="16"/>
        <v/>
      </c>
      <c r="G256" s="172"/>
      <c r="H256" s="170" t="str">
        <f t="shared" si="17"/>
        <v/>
      </c>
      <c r="I256" t="str">
        <f t="shared" si="18"/>
        <v>○</v>
      </c>
      <c r="J256" t="str">
        <f>IF(AND(YEAR(B256)=YEAR($B$8)+1,MONTH(B256)=4),"×",IF(B256&lt;基本情報!$C$8,"×",IF(B256&lt;基本情報!$C$9,"-",IF(B256&gt;=基本情報!$E$9+1,"×",IF(AND(B256&gt;=基本情報!$C$9,B256&lt;=基本情報!$E$9),"○",IF(TRUE,"×"))))))</f>
        <v>×</v>
      </c>
      <c r="K256" t="str">
        <f>IF(AND(YEAR(B256)=YEAR($B$8)+1,MONTH(B256)=4),"×",IF(B256&lt;基本情報!$C$12,"×",IF(B256&lt;基本情報!$C$13,"-",IF(B256&gt;=基本情報!$E$13+1,"×",IF(AND(B256&gt;=基本情報!$C$13,B256&lt;=基本情報!$E$13),"○",IF(TRUE,"×"))))))</f>
        <v>×</v>
      </c>
    </row>
    <row r="257" spans="2:11" x14ac:dyDescent="0.4">
      <c r="B257" s="8">
        <f t="shared" si="19"/>
        <v>45997</v>
      </c>
      <c r="C257" s="43" t="str">
        <f t="shared" si="15"/>
        <v>土</v>
      </c>
      <c r="D257" s="45" t="str">
        <f>IF(WEEKDAY(B257,2)&gt;5,"休日",IFERROR(IF(VLOOKUP(B257,祝日!B:B,1,FALSE),"休日",""),""))</f>
        <v>休日</v>
      </c>
      <c r="E257" s="169"/>
      <c r="F257" s="170" t="str">
        <f t="shared" si="16"/>
        <v>休工</v>
      </c>
      <c r="G257" s="172"/>
      <c r="H257" s="170" t="str">
        <f t="shared" si="17"/>
        <v>休工</v>
      </c>
      <c r="I257" t="str">
        <f t="shared" si="18"/>
        <v>○</v>
      </c>
      <c r="J257" t="str">
        <f>IF(AND(YEAR(B257)=YEAR($B$8)+1,MONTH(B257)=4),"×",IF(B257&lt;基本情報!$C$8,"×",IF(B257&lt;基本情報!$C$9,"-",IF(B257&gt;=基本情報!$E$9+1,"×",IF(AND(B257&gt;=基本情報!$C$9,B257&lt;=基本情報!$E$9),"○",IF(TRUE,"×"))))))</f>
        <v>×</v>
      </c>
      <c r="K257" t="str">
        <f>IF(AND(YEAR(B257)=YEAR($B$8)+1,MONTH(B257)=4),"×",IF(B257&lt;基本情報!$C$12,"×",IF(B257&lt;基本情報!$C$13,"-",IF(B257&gt;=基本情報!$E$13+1,"×",IF(AND(B257&gt;=基本情報!$C$13,B257&lt;=基本情報!$E$13),"○",IF(TRUE,"×"))))))</f>
        <v>×</v>
      </c>
    </row>
    <row r="258" spans="2:11" x14ac:dyDescent="0.4">
      <c r="B258" s="8">
        <f t="shared" si="19"/>
        <v>45998</v>
      </c>
      <c r="C258" s="43" t="str">
        <f t="shared" si="15"/>
        <v>日</v>
      </c>
      <c r="D258" s="45" t="str">
        <f>IF(WEEKDAY(B258,2)&gt;5,"休日",IFERROR(IF(VLOOKUP(B258,祝日!B:B,1,FALSE),"休日",""),""))</f>
        <v>休日</v>
      </c>
      <c r="E258" s="169"/>
      <c r="F258" s="170" t="str">
        <f t="shared" si="16"/>
        <v>休工</v>
      </c>
      <c r="G258" s="172"/>
      <c r="H258" s="170" t="str">
        <f t="shared" si="17"/>
        <v>休工</v>
      </c>
      <c r="I258" t="str">
        <f t="shared" si="18"/>
        <v>○</v>
      </c>
      <c r="J258" t="str">
        <f>IF(AND(YEAR(B258)=YEAR($B$8)+1,MONTH(B258)=4),"×",IF(B258&lt;基本情報!$C$8,"×",IF(B258&lt;基本情報!$C$9,"-",IF(B258&gt;=基本情報!$E$9+1,"×",IF(AND(B258&gt;=基本情報!$C$9,B258&lt;=基本情報!$E$9),"○",IF(TRUE,"×"))))))</f>
        <v>×</v>
      </c>
      <c r="K258" t="str">
        <f>IF(AND(YEAR(B258)=YEAR($B$8)+1,MONTH(B258)=4),"×",IF(B258&lt;基本情報!$C$12,"×",IF(B258&lt;基本情報!$C$13,"-",IF(B258&gt;=基本情報!$E$13+1,"×",IF(AND(B258&gt;=基本情報!$C$13,B258&lt;=基本情報!$E$13),"○",IF(TRUE,"×"))))))</f>
        <v>×</v>
      </c>
    </row>
    <row r="259" spans="2:11" x14ac:dyDescent="0.4">
      <c r="B259" s="8">
        <f t="shared" si="19"/>
        <v>45999</v>
      </c>
      <c r="C259" s="43" t="str">
        <f t="shared" si="15"/>
        <v>月</v>
      </c>
      <c r="D259" s="45" t="str">
        <f>IF(WEEKDAY(B259,2)&gt;5,"休日",IFERROR(IF(VLOOKUP(B259,祝日!B:B,1,FALSE),"休日",""),""))</f>
        <v/>
      </c>
      <c r="E259" s="169"/>
      <c r="F259" s="170" t="str">
        <f t="shared" si="16"/>
        <v/>
      </c>
      <c r="G259" s="172"/>
      <c r="H259" s="170" t="str">
        <f t="shared" si="17"/>
        <v/>
      </c>
      <c r="I259" t="str">
        <f t="shared" si="18"/>
        <v>○</v>
      </c>
      <c r="J259" t="str">
        <f>IF(AND(YEAR(B259)=YEAR($B$8)+1,MONTH(B259)=4),"×",IF(B259&lt;基本情報!$C$8,"×",IF(B259&lt;基本情報!$C$9,"-",IF(B259&gt;=基本情報!$E$9+1,"×",IF(AND(B259&gt;=基本情報!$C$9,B259&lt;=基本情報!$E$9),"○",IF(TRUE,"×"))))))</f>
        <v>×</v>
      </c>
      <c r="K259" t="str">
        <f>IF(AND(YEAR(B259)=YEAR($B$8)+1,MONTH(B259)=4),"×",IF(B259&lt;基本情報!$C$12,"×",IF(B259&lt;基本情報!$C$13,"-",IF(B259&gt;=基本情報!$E$13+1,"×",IF(AND(B259&gt;=基本情報!$C$13,B259&lt;=基本情報!$E$13),"○",IF(TRUE,"×"))))))</f>
        <v>×</v>
      </c>
    </row>
    <row r="260" spans="2:11" x14ac:dyDescent="0.4">
      <c r="B260" s="8">
        <f t="shared" si="19"/>
        <v>46000</v>
      </c>
      <c r="C260" s="43" t="str">
        <f t="shared" si="15"/>
        <v>火</v>
      </c>
      <c r="D260" s="45" t="str">
        <f>IF(WEEKDAY(B260,2)&gt;5,"休日",IFERROR(IF(VLOOKUP(B260,祝日!B:B,1,FALSE),"休日",""),""))</f>
        <v/>
      </c>
      <c r="E260" s="169"/>
      <c r="F260" s="170" t="str">
        <f t="shared" si="16"/>
        <v/>
      </c>
      <c r="G260" s="172"/>
      <c r="H260" s="170" t="str">
        <f t="shared" si="17"/>
        <v/>
      </c>
      <c r="I260" t="str">
        <f t="shared" si="18"/>
        <v>○</v>
      </c>
      <c r="J260" t="str">
        <f>IF(AND(YEAR(B260)=YEAR($B$8)+1,MONTH(B260)=4),"×",IF(B260&lt;基本情報!$C$8,"×",IF(B260&lt;基本情報!$C$9,"-",IF(B260&gt;=基本情報!$E$9+1,"×",IF(AND(B260&gt;=基本情報!$C$9,B260&lt;=基本情報!$E$9),"○",IF(TRUE,"×"))))))</f>
        <v>×</v>
      </c>
      <c r="K260" t="str">
        <f>IF(AND(YEAR(B260)=YEAR($B$8)+1,MONTH(B260)=4),"×",IF(B260&lt;基本情報!$C$12,"×",IF(B260&lt;基本情報!$C$13,"-",IF(B260&gt;=基本情報!$E$13+1,"×",IF(AND(B260&gt;=基本情報!$C$13,B260&lt;=基本情報!$E$13),"○",IF(TRUE,"×"))))))</f>
        <v>×</v>
      </c>
    </row>
    <row r="261" spans="2:11" x14ac:dyDescent="0.4">
      <c r="B261" s="8">
        <f t="shared" si="19"/>
        <v>46001</v>
      </c>
      <c r="C261" s="43" t="str">
        <f t="shared" si="15"/>
        <v>水</v>
      </c>
      <c r="D261" s="45" t="str">
        <f>IF(WEEKDAY(B261,2)&gt;5,"休日",IFERROR(IF(VLOOKUP(B261,祝日!B:B,1,FALSE),"休日",""),""))</f>
        <v/>
      </c>
      <c r="E261" s="169"/>
      <c r="F261" s="170" t="str">
        <f t="shared" si="16"/>
        <v/>
      </c>
      <c r="G261" s="172"/>
      <c r="H261" s="170" t="str">
        <f t="shared" si="17"/>
        <v/>
      </c>
      <c r="I261" t="str">
        <f t="shared" si="18"/>
        <v>○</v>
      </c>
      <c r="J261" t="str">
        <f>IF(AND(YEAR(B261)=YEAR($B$8)+1,MONTH(B261)=4),"×",IF(B261&lt;基本情報!$C$8,"×",IF(B261&lt;基本情報!$C$9,"-",IF(B261&gt;=基本情報!$E$9+1,"×",IF(AND(B261&gt;=基本情報!$C$9,B261&lt;=基本情報!$E$9),"○",IF(TRUE,"×"))))))</f>
        <v>×</v>
      </c>
      <c r="K261" t="str">
        <f>IF(AND(YEAR(B261)=YEAR($B$8)+1,MONTH(B261)=4),"×",IF(B261&lt;基本情報!$C$12,"×",IF(B261&lt;基本情報!$C$13,"-",IF(B261&gt;=基本情報!$E$13+1,"×",IF(AND(B261&gt;=基本情報!$C$13,B261&lt;=基本情報!$E$13),"○",IF(TRUE,"×"))))))</f>
        <v>×</v>
      </c>
    </row>
    <row r="262" spans="2:11" x14ac:dyDescent="0.4">
      <c r="B262" s="8">
        <f t="shared" si="19"/>
        <v>46002</v>
      </c>
      <c r="C262" s="43" t="str">
        <f t="shared" si="15"/>
        <v>木</v>
      </c>
      <c r="D262" s="45" t="str">
        <f>IF(WEEKDAY(B262,2)&gt;5,"休日",IFERROR(IF(VLOOKUP(B262,祝日!B:B,1,FALSE),"休日",""),""))</f>
        <v/>
      </c>
      <c r="E262" s="169"/>
      <c r="F262" s="170" t="str">
        <f t="shared" si="16"/>
        <v/>
      </c>
      <c r="G262" s="172"/>
      <c r="H262" s="170" t="str">
        <f t="shared" si="17"/>
        <v/>
      </c>
      <c r="I262" t="str">
        <f t="shared" si="18"/>
        <v>○</v>
      </c>
      <c r="J262" t="str">
        <f>IF(AND(YEAR(B262)=YEAR($B$8)+1,MONTH(B262)=4),"×",IF(B262&lt;基本情報!$C$8,"×",IF(B262&lt;基本情報!$C$9,"-",IF(B262&gt;=基本情報!$E$9+1,"×",IF(AND(B262&gt;=基本情報!$C$9,B262&lt;=基本情報!$E$9),"○",IF(TRUE,"×"))))))</f>
        <v>×</v>
      </c>
      <c r="K262" t="str">
        <f>IF(AND(YEAR(B262)=YEAR($B$8)+1,MONTH(B262)=4),"×",IF(B262&lt;基本情報!$C$12,"×",IF(B262&lt;基本情報!$C$13,"-",IF(B262&gt;=基本情報!$E$13+1,"×",IF(AND(B262&gt;=基本情報!$C$13,B262&lt;=基本情報!$E$13),"○",IF(TRUE,"×"))))))</f>
        <v>×</v>
      </c>
    </row>
    <row r="263" spans="2:11" x14ac:dyDescent="0.4">
      <c r="B263" s="8">
        <f t="shared" si="19"/>
        <v>46003</v>
      </c>
      <c r="C263" s="43" t="str">
        <f t="shared" si="15"/>
        <v>金</v>
      </c>
      <c r="D263" s="45" t="str">
        <f>IF(WEEKDAY(B263,2)&gt;5,"休日",IFERROR(IF(VLOOKUP(B263,祝日!B:B,1,FALSE),"休日",""),""))</f>
        <v/>
      </c>
      <c r="E263" s="169"/>
      <c r="F263" s="170" t="str">
        <f t="shared" si="16"/>
        <v/>
      </c>
      <c r="G263" s="172"/>
      <c r="H263" s="170" t="str">
        <f t="shared" si="17"/>
        <v/>
      </c>
      <c r="I263" t="str">
        <f t="shared" si="18"/>
        <v>○</v>
      </c>
      <c r="J263" t="str">
        <f>IF(AND(YEAR(B263)=YEAR($B$8)+1,MONTH(B263)=4),"×",IF(B263&lt;基本情報!$C$8,"×",IF(B263&lt;基本情報!$C$9,"-",IF(B263&gt;=基本情報!$E$9+1,"×",IF(AND(B263&gt;=基本情報!$C$9,B263&lt;=基本情報!$E$9),"○",IF(TRUE,"×"))))))</f>
        <v>×</v>
      </c>
      <c r="K263" t="str">
        <f>IF(AND(YEAR(B263)=YEAR($B$8)+1,MONTH(B263)=4),"×",IF(B263&lt;基本情報!$C$12,"×",IF(B263&lt;基本情報!$C$13,"-",IF(B263&gt;=基本情報!$E$13+1,"×",IF(AND(B263&gt;=基本情報!$C$13,B263&lt;=基本情報!$E$13),"○",IF(TRUE,"×"))))))</f>
        <v>×</v>
      </c>
    </row>
    <row r="264" spans="2:11" x14ac:dyDescent="0.4">
      <c r="B264" s="8">
        <f t="shared" si="19"/>
        <v>46004</v>
      </c>
      <c r="C264" s="43" t="str">
        <f t="shared" ref="C264:C327" si="20">TEXT(B264,"aaa")</f>
        <v>土</v>
      </c>
      <c r="D264" s="45" t="str">
        <f>IF(WEEKDAY(B264,2)&gt;5,"休日",IFERROR(IF(VLOOKUP(B264,祝日!B:B,1,FALSE),"休日",""),""))</f>
        <v>休日</v>
      </c>
      <c r="E264" s="169"/>
      <c r="F264" s="170" t="str">
        <f t="shared" ref="F264:F327" si="21">IF(OR(E264="夏季休暇",E264="年末年始休暇",E264="一時中止",E264="工場制作",E264="発注者指示",E264="その他",D264="休日"),"休工","")</f>
        <v>休工</v>
      </c>
      <c r="G264" s="172"/>
      <c r="H264" s="170" t="str">
        <f t="shared" ref="H264:H327" si="22">IF(OR(G264="夏季休暇",G264="年末年始休暇",G264="一時中止",G264="工場制作",G264="発注者指示",G264="その他",D264="休日"),"休工","")</f>
        <v>休工</v>
      </c>
      <c r="I264" t="str">
        <f t="shared" ref="I264:I327" si="23">IF(F264=H264,"○","")</f>
        <v>○</v>
      </c>
      <c r="J264" t="str">
        <f>IF(AND(YEAR(B264)=YEAR($B$8)+1,MONTH(B264)=4),"×",IF(B264&lt;基本情報!$C$8,"×",IF(B264&lt;基本情報!$C$9,"-",IF(B264&gt;=基本情報!$E$9+1,"×",IF(AND(B264&gt;=基本情報!$C$9,B264&lt;=基本情報!$E$9),"○",IF(TRUE,"×"))))))</f>
        <v>×</v>
      </c>
      <c r="K264" t="str">
        <f>IF(AND(YEAR(B264)=YEAR($B$8)+1,MONTH(B264)=4),"×",IF(B264&lt;基本情報!$C$12,"×",IF(B264&lt;基本情報!$C$13,"-",IF(B264&gt;=基本情報!$E$13+1,"×",IF(AND(B264&gt;=基本情報!$C$13,B264&lt;=基本情報!$E$13),"○",IF(TRUE,"×"))))))</f>
        <v>×</v>
      </c>
    </row>
    <row r="265" spans="2:11" x14ac:dyDescent="0.4">
      <c r="B265" s="8">
        <f t="shared" ref="B265:B329" si="24">B264+1</f>
        <v>46005</v>
      </c>
      <c r="C265" s="43" t="str">
        <f t="shared" si="20"/>
        <v>日</v>
      </c>
      <c r="D265" s="45" t="str">
        <f>IF(WEEKDAY(B265,2)&gt;5,"休日",IFERROR(IF(VLOOKUP(B265,祝日!B:B,1,FALSE),"休日",""),""))</f>
        <v>休日</v>
      </c>
      <c r="E265" s="169"/>
      <c r="F265" s="170" t="str">
        <f t="shared" si="21"/>
        <v>休工</v>
      </c>
      <c r="G265" s="172"/>
      <c r="H265" s="170" t="str">
        <f t="shared" si="22"/>
        <v>休工</v>
      </c>
      <c r="I265" t="str">
        <f t="shared" si="23"/>
        <v>○</v>
      </c>
      <c r="J265" t="str">
        <f>IF(AND(YEAR(B265)=YEAR($B$8)+1,MONTH(B265)=4),"×",IF(B265&lt;基本情報!$C$8,"×",IF(B265&lt;基本情報!$C$9,"-",IF(B265&gt;=基本情報!$E$9+1,"×",IF(AND(B265&gt;=基本情報!$C$9,B265&lt;=基本情報!$E$9),"○",IF(TRUE,"×"))))))</f>
        <v>×</v>
      </c>
      <c r="K265" t="str">
        <f>IF(AND(YEAR(B265)=YEAR($B$8)+1,MONTH(B265)=4),"×",IF(B265&lt;基本情報!$C$12,"×",IF(B265&lt;基本情報!$C$13,"-",IF(B265&gt;=基本情報!$E$13+1,"×",IF(AND(B265&gt;=基本情報!$C$13,B265&lt;=基本情報!$E$13),"○",IF(TRUE,"×"))))))</f>
        <v>×</v>
      </c>
    </row>
    <row r="266" spans="2:11" x14ac:dyDescent="0.4">
      <c r="B266" s="8">
        <f t="shared" si="24"/>
        <v>46006</v>
      </c>
      <c r="C266" s="43" t="str">
        <f t="shared" si="20"/>
        <v>月</v>
      </c>
      <c r="D266" s="45" t="str">
        <f>IF(WEEKDAY(B266,2)&gt;5,"休日",IFERROR(IF(VLOOKUP(B266,祝日!B:B,1,FALSE),"休日",""),""))</f>
        <v/>
      </c>
      <c r="E266" s="169"/>
      <c r="F266" s="170" t="str">
        <f t="shared" si="21"/>
        <v/>
      </c>
      <c r="G266" s="172"/>
      <c r="H266" s="170" t="str">
        <f t="shared" si="22"/>
        <v/>
      </c>
      <c r="I266" t="str">
        <f t="shared" si="23"/>
        <v>○</v>
      </c>
      <c r="J266" t="str">
        <f>IF(AND(YEAR(B266)=YEAR($B$8)+1,MONTH(B266)=4),"×",IF(B266&lt;基本情報!$C$8,"×",IF(B266&lt;基本情報!$C$9,"-",IF(B266&gt;=基本情報!$E$9+1,"×",IF(AND(B266&gt;=基本情報!$C$9,B266&lt;=基本情報!$E$9),"○",IF(TRUE,"×"))))))</f>
        <v>×</v>
      </c>
      <c r="K266" t="str">
        <f>IF(AND(YEAR(B266)=YEAR($B$8)+1,MONTH(B266)=4),"×",IF(B266&lt;基本情報!$C$12,"×",IF(B266&lt;基本情報!$C$13,"-",IF(B266&gt;=基本情報!$E$13+1,"×",IF(AND(B266&gt;=基本情報!$C$13,B266&lt;=基本情報!$E$13),"○",IF(TRUE,"×"))))))</f>
        <v>×</v>
      </c>
    </row>
    <row r="267" spans="2:11" x14ac:dyDescent="0.4">
      <c r="B267" s="8">
        <f t="shared" si="24"/>
        <v>46007</v>
      </c>
      <c r="C267" s="43" t="str">
        <f t="shared" si="20"/>
        <v>火</v>
      </c>
      <c r="D267" s="45" t="str">
        <f>IF(WEEKDAY(B267,2)&gt;5,"休日",IFERROR(IF(VLOOKUP(B267,祝日!B:B,1,FALSE),"休日",""),""))</f>
        <v/>
      </c>
      <c r="E267" s="169"/>
      <c r="F267" s="170" t="str">
        <f t="shared" si="21"/>
        <v/>
      </c>
      <c r="G267" s="172"/>
      <c r="H267" s="170" t="str">
        <f t="shared" si="22"/>
        <v/>
      </c>
      <c r="I267" t="str">
        <f t="shared" si="23"/>
        <v>○</v>
      </c>
      <c r="J267" t="str">
        <f>IF(AND(YEAR(B267)=YEAR($B$8)+1,MONTH(B267)=4),"×",IF(B267&lt;基本情報!$C$8,"×",IF(B267&lt;基本情報!$C$9,"-",IF(B267&gt;=基本情報!$E$9+1,"×",IF(AND(B267&gt;=基本情報!$C$9,B267&lt;=基本情報!$E$9),"○",IF(TRUE,"×"))))))</f>
        <v>×</v>
      </c>
      <c r="K267" t="str">
        <f>IF(AND(YEAR(B267)=YEAR($B$8)+1,MONTH(B267)=4),"×",IF(B267&lt;基本情報!$C$12,"×",IF(B267&lt;基本情報!$C$13,"-",IF(B267&gt;=基本情報!$E$13+1,"×",IF(AND(B267&gt;=基本情報!$C$13,B267&lt;=基本情報!$E$13),"○",IF(TRUE,"×"))))))</f>
        <v>×</v>
      </c>
    </row>
    <row r="268" spans="2:11" x14ac:dyDescent="0.4">
      <c r="B268" s="8">
        <f t="shared" si="24"/>
        <v>46008</v>
      </c>
      <c r="C268" s="43" t="str">
        <f t="shared" si="20"/>
        <v>水</v>
      </c>
      <c r="D268" s="45" t="str">
        <f>IF(WEEKDAY(B268,2)&gt;5,"休日",IFERROR(IF(VLOOKUP(B268,祝日!B:B,1,FALSE),"休日",""),""))</f>
        <v/>
      </c>
      <c r="E268" s="169"/>
      <c r="F268" s="170" t="str">
        <f t="shared" si="21"/>
        <v/>
      </c>
      <c r="G268" s="172"/>
      <c r="H268" s="170" t="str">
        <f t="shared" si="22"/>
        <v/>
      </c>
      <c r="I268" t="str">
        <f t="shared" si="23"/>
        <v>○</v>
      </c>
      <c r="J268" t="str">
        <f>IF(AND(YEAR(B268)=YEAR($B$8)+1,MONTH(B268)=4),"×",IF(B268&lt;基本情報!$C$8,"×",IF(B268&lt;基本情報!$C$9,"-",IF(B268&gt;=基本情報!$E$9+1,"×",IF(AND(B268&gt;=基本情報!$C$9,B268&lt;=基本情報!$E$9),"○",IF(TRUE,"×"))))))</f>
        <v>×</v>
      </c>
      <c r="K268" t="str">
        <f>IF(AND(YEAR(B268)=YEAR($B$8)+1,MONTH(B268)=4),"×",IF(B268&lt;基本情報!$C$12,"×",IF(B268&lt;基本情報!$C$13,"-",IF(B268&gt;=基本情報!$E$13+1,"×",IF(AND(B268&gt;=基本情報!$C$13,B268&lt;=基本情報!$E$13),"○",IF(TRUE,"×"))))))</f>
        <v>×</v>
      </c>
    </row>
    <row r="269" spans="2:11" x14ac:dyDescent="0.4">
      <c r="B269" s="8">
        <f t="shared" si="24"/>
        <v>46009</v>
      </c>
      <c r="C269" s="43" t="str">
        <f t="shared" si="20"/>
        <v>木</v>
      </c>
      <c r="D269" s="45" t="str">
        <f>IF(WEEKDAY(B269,2)&gt;5,"休日",IFERROR(IF(VLOOKUP(B269,祝日!B:B,1,FALSE),"休日",""),""))</f>
        <v/>
      </c>
      <c r="E269" s="169"/>
      <c r="F269" s="170" t="str">
        <f t="shared" si="21"/>
        <v/>
      </c>
      <c r="G269" s="172"/>
      <c r="H269" s="170" t="str">
        <f t="shared" si="22"/>
        <v/>
      </c>
      <c r="I269" t="str">
        <f t="shared" si="23"/>
        <v>○</v>
      </c>
      <c r="J269" t="str">
        <f>IF(AND(YEAR(B269)=YEAR($B$8)+1,MONTH(B269)=4),"×",IF(B269&lt;基本情報!$C$8,"×",IF(B269&lt;基本情報!$C$9,"-",IF(B269&gt;=基本情報!$E$9+1,"×",IF(AND(B269&gt;=基本情報!$C$9,B269&lt;=基本情報!$E$9),"○",IF(TRUE,"×"))))))</f>
        <v>×</v>
      </c>
      <c r="K269" t="str">
        <f>IF(AND(YEAR(B269)=YEAR($B$8)+1,MONTH(B269)=4),"×",IF(B269&lt;基本情報!$C$12,"×",IF(B269&lt;基本情報!$C$13,"-",IF(B269&gt;=基本情報!$E$13+1,"×",IF(AND(B269&gt;=基本情報!$C$13,B269&lt;=基本情報!$E$13),"○",IF(TRUE,"×"))))))</f>
        <v>×</v>
      </c>
    </row>
    <row r="270" spans="2:11" x14ac:dyDescent="0.4">
      <c r="B270" s="8">
        <f t="shared" si="24"/>
        <v>46010</v>
      </c>
      <c r="C270" s="43" t="str">
        <f t="shared" si="20"/>
        <v>金</v>
      </c>
      <c r="D270" s="45" t="str">
        <f>IF(WEEKDAY(B270,2)&gt;5,"休日",IFERROR(IF(VLOOKUP(B270,祝日!B:B,1,FALSE),"休日",""),""))</f>
        <v/>
      </c>
      <c r="E270" s="169"/>
      <c r="F270" s="170" t="str">
        <f t="shared" si="21"/>
        <v/>
      </c>
      <c r="G270" s="172"/>
      <c r="H270" s="170" t="str">
        <f t="shared" si="22"/>
        <v/>
      </c>
      <c r="I270" t="str">
        <f t="shared" si="23"/>
        <v>○</v>
      </c>
      <c r="J270" t="str">
        <f>IF(AND(YEAR(B270)=YEAR($B$8)+1,MONTH(B270)=4),"×",IF(B270&lt;基本情報!$C$8,"×",IF(B270&lt;基本情報!$C$9,"-",IF(B270&gt;=基本情報!$E$9+1,"×",IF(AND(B270&gt;=基本情報!$C$9,B270&lt;=基本情報!$E$9),"○",IF(TRUE,"×"))))))</f>
        <v>×</v>
      </c>
      <c r="K270" t="str">
        <f>IF(AND(YEAR(B270)=YEAR($B$8)+1,MONTH(B270)=4),"×",IF(B270&lt;基本情報!$C$12,"×",IF(B270&lt;基本情報!$C$13,"-",IF(B270&gt;=基本情報!$E$13+1,"×",IF(AND(B270&gt;=基本情報!$C$13,B270&lt;=基本情報!$E$13),"○",IF(TRUE,"×"))))))</f>
        <v>×</v>
      </c>
    </row>
    <row r="271" spans="2:11" x14ac:dyDescent="0.4">
      <c r="B271" s="8">
        <f t="shared" si="24"/>
        <v>46011</v>
      </c>
      <c r="C271" s="43" t="str">
        <f t="shared" si="20"/>
        <v>土</v>
      </c>
      <c r="D271" s="45" t="str">
        <f>IF(WEEKDAY(B271,2)&gt;5,"休日",IFERROR(IF(VLOOKUP(B271,祝日!B:B,1,FALSE),"休日",""),""))</f>
        <v>休日</v>
      </c>
      <c r="E271" s="169"/>
      <c r="F271" s="170" t="str">
        <f t="shared" si="21"/>
        <v>休工</v>
      </c>
      <c r="G271" s="172"/>
      <c r="H271" s="170" t="str">
        <f t="shared" si="22"/>
        <v>休工</v>
      </c>
      <c r="I271" t="str">
        <f t="shared" si="23"/>
        <v>○</v>
      </c>
      <c r="J271" t="str">
        <f>IF(AND(YEAR(B271)=YEAR($B$8)+1,MONTH(B271)=4),"×",IF(B271&lt;基本情報!$C$8,"×",IF(B271&lt;基本情報!$C$9,"-",IF(B271&gt;=基本情報!$E$9+1,"×",IF(AND(B271&gt;=基本情報!$C$9,B271&lt;=基本情報!$E$9),"○",IF(TRUE,"×"))))))</f>
        <v>×</v>
      </c>
      <c r="K271" t="str">
        <f>IF(AND(YEAR(B271)=YEAR($B$8)+1,MONTH(B271)=4),"×",IF(B271&lt;基本情報!$C$12,"×",IF(B271&lt;基本情報!$C$13,"-",IF(B271&gt;=基本情報!$E$13+1,"×",IF(AND(B271&gt;=基本情報!$C$13,B271&lt;=基本情報!$E$13),"○",IF(TRUE,"×"))))))</f>
        <v>×</v>
      </c>
    </row>
    <row r="272" spans="2:11" x14ac:dyDescent="0.4">
      <c r="B272" s="8">
        <f t="shared" si="24"/>
        <v>46012</v>
      </c>
      <c r="C272" s="43" t="str">
        <f t="shared" si="20"/>
        <v>日</v>
      </c>
      <c r="D272" s="45" t="str">
        <f>IF(WEEKDAY(B272,2)&gt;5,"休日",IFERROR(IF(VLOOKUP(B272,祝日!B:B,1,FALSE),"休日",""),""))</f>
        <v>休日</v>
      </c>
      <c r="E272" s="169"/>
      <c r="F272" s="170" t="str">
        <f t="shared" si="21"/>
        <v>休工</v>
      </c>
      <c r="G272" s="172"/>
      <c r="H272" s="170" t="str">
        <f t="shared" si="22"/>
        <v>休工</v>
      </c>
      <c r="I272" t="str">
        <f t="shared" si="23"/>
        <v>○</v>
      </c>
      <c r="J272" t="str">
        <f>IF(AND(YEAR(B272)=YEAR($B$8)+1,MONTH(B272)=4),"×",IF(B272&lt;基本情報!$C$8,"×",IF(B272&lt;基本情報!$C$9,"-",IF(B272&gt;=基本情報!$E$9+1,"×",IF(AND(B272&gt;=基本情報!$C$9,B272&lt;=基本情報!$E$9),"○",IF(TRUE,"×"))))))</f>
        <v>×</v>
      </c>
      <c r="K272" t="str">
        <f>IF(AND(YEAR(B272)=YEAR($B$8)+1,MONTH(B272)=4),"×",IF(B272&lt;基本情報!$C$12,"×",IF(B272&lt;基本情報!$C$13,"-",IF(B272&gt;=基本情報!$E$13+1,"×",IF(AND(B272&gt;=基本情報!$C$13,B272&lt;=基本情報!$E$13),"○",IF(TRUE,"×"))))))</f>
        <v>×</v>
      </c>
    </row>
    <row r="273" spans="2:11" x14ac:dyDescent="0.4">
      <c r="B273" s="8">
        <f t="shared" si="24"/>
        <v>46013</v>
      </c>
      <c r="C273" s="43" t="str">
        <f t="shared" si="20"/>
        <v>月</v>
      </c>
      <c r="D273" s="45" t="str">
        <f>IF(WEEKDAY(B273,2)&gt;5,"休日",IFERROR(IF(VLOOKUP(B273,祝日!B:B,1,FALSE),"休日",""),""))</f>
        <v/>
      </c>
      <c r="E273" s="169"/>
      <c r="F273" s="170" t="str">
        <f t="shared" si="21"/>
        <v/>
      </c>
      <c r="G273" s="172"/>
      <c r="H273" s="170" t="str">
        <f t="shared" si="22"/>
        <v/>
      </c>
      <c r="I273" t="str">
        <f t="shared" si="23"/>
        <v>○</v>
      </c>
      <c r="J273" t="str">
        <f>IF(AND(YEAR(B273)=YEAR($B$8)+1,MONTH(B273)=4),"×",IF(B273&lt;基本情報!$C$8,"×",IF(B273&lt;基本情報!$C$9,"-",IF(B273&gt;=基本情報!$E$9+1,"×",IF(AND(B273&gt;=基本情報!$C$9,B273&lt;=基本情報!$E$9),"○",IF(TRUE,"×"))))))</f>
        <v>×</v>
      </c>
      <c r="K273" t="str">
        <f>IF(AND(YEAR(B273)=YEAR($B$8)+1,MONTH(B273)=4),"×",IF(B273&lt;基本情報!$C$12,"×",IF(B273&lt;基本情報!$C$13,"-",IF(B273&gt;=基本情報!$E$13+1,"×",IF(AND(B273&gt;=基本情報!$C$13,B273&lt;=基本情報!$E$13),"○",IF(TRUE,"×"))))))</f>
        <v>×</v>
      </c>
    </row>
    <row r="274" spans="2:11" x14ac:dyDescent="0.4">
      <c r="B274" s="8">
        <f t="shared" si="24"/>
        <v>46014</v>
      </c>
      <c r="C274" s="43" t="str">
        <f t="shared" si="20"/>
        <v>火</v>
      </c>
      <c r="D274" s="45" t="str">
        <f>IF(WEEKDAY(B274,2)&gt;5,"休日",IFERROR(IF(VLOOKUP(B274,祝日!B:B,1,FALSE),"休日",""),""))</f>
        <v/>
      </c>
      <c r="E274" s="169"/>
      <c r="F274" s="170" t="str">
        <f t="shared" si="21"/>
        <v/>
      </c>
      <c r="G274" s="172"/>
      <c r="H274" s="170" t="str">
        <f t="shared" si="22"/>
        <v/>
      </c>
      <c r="I274" t="str">
        <f t="shared" si="23"/>
        <v>○</v>
      </c>
      <c r="J274" t="str">
        <f>IF(AND(YEAR(B274)=YEAR($B$8)+1,MONTH(B274)=4),"×",IF(B274&lt;基本情報!$C$8,"×",IF(B274&lt;基本情報!$C$9,"-",IF(B274&gt;=基本情報!$E$9+1,"×",IF(AND(B274&gt;=基本情報!$C$9,B274&lt;=基本情報!$E$9),"○",IF(TRUE,"×"))))))</f>
        <v>×</v>
      </c>
      <c r="K274" t="str">
        <f>IF(AND(YEAR(B274)=YEAR($B$8)+1,MONTH(B274)=4),"×",IF(B274&lt;基本情報!$C$12,"×",IF(B274&lt;基本情報!$C$13,"-",IF(B274&gt;=基本情報!$E$13+1,"×",IF(AND(B274&gt;=基本情報!$C$13,B274&lt;=基本情報!$E$13),"○",IF(TRUE,"×"))))))</f>
        <v>×</v>
      </c>
    </row>
    <row r="275" spans="2:11" x14ac:dyDescent="0.4">
      <c r="B275" s="8">
        <f t="shared" si="24"/>
        <v>46015</v>
      </c>
      <c r="C275" s="43" t="str">
        <f t="shared" si="20"/>
        <v>水</v>
      </c>
      <c r="D275" s="45" t="str">
        <f>IF(WEEKDAY(B275,2)&gt;5,"休日",IFERROR(IF(VLOOKUP(B275,祝日!B:B,1,FALSE),"休日",""),""))</f>
        <v/>
      </c>
      <c r="E275" s="169"/>
      <c r="F275" s="170" t="str">
        <f t="shared" si="21"/>
        <v/>
      </c>
      <c r="G275" s="172"/>
      <c r="H275" s="170" t="str">
        <f t="shared" si="22"/>
        <v/>
      </c>
      <c r="I275" t="str">
        <f t="shared" si="23"/>
        <v>○</v>
      </c>
      <c r="J275" t="str">
        <f>IF(AND(YEAR(B275)=YEAR($B$8)+1,MONTH(B275)=4),"×",IF(B275&lt;基本情報!$C$8,"×",IF(B275&lt;基本情報!$C$9,"-",IF(B275&gt;=基本情報!$E$9+1,"×",IF(AND(B275&gt;=基本情報!$C$9,B275&lt;=基本情報!$E$9),"○",IF(TRUE,"×"))))))</f>
        <v>×</v>
      </c>
      <c r="K275" t="str">
        <f>IF(AND(YEAR(B275)=YEAR($B$8)+1,MONTH(B275)=4),"×",IF(B275&lt;基本情報!$C$12,"×",IF(B275&lt;基本情報!$C$13,"-",IF(B275&gt;=基本情報!$E$13+1,"×",IF(AND(B275&gt;=基本情報!$C$13,B275&lt;=基本情報!$E$13),"○",IF(TRUE,"×"))))))</f>
        <v>×</v>
      </c>
    </row>
    <row r="276" spans="2:11" x14ac:dyDescent="0.4">
      <c r="B276" s="8">
        <f t="shared" si="24"/>
        <v>46016</v>
      </c>
      <c r="C276" s="43" t="str">
        <f t="shared" si="20"/>
        <v>木</v>
      </c>
      <c r="D276" s="45" t="str">
        <f>IF(WEEKDAY(B276,2)&gt;5,"休日",IFERROR(IF(VLOOKUP(B276,祝日!B:B,1,FALSE),"休日",""),""))</f>
        <v/>
      </c>
      <c r="E276" s="169"/>
      <c r="F276" s="170" t="str">
        <f t="shared" si="21"/>
        <v/>
      </c>
      <c r="G276" s="172"/>
      <c r="H276" s="170" t="str">
        <f t="shared" si="22"/>
        <v/>
      </c>
      <c r="I276" t="str">
        <f t="shared" si="23"/>
        <v>○</v>
      </c>
      <c r="J276" t="str">
        <f>IF(AND(YEAR(B276)=YEAR($B$8)+1,MONTH(B276)=4),"×",IF(B276&lt;基本情報!$C$8,"×",IF(B276&lt;基本情報!$C$9,"-",IF(B276&gt;=基本情報!$E$9+1,"×",IF(AND(B276&gt;=基本情報!$C$9,B276&lt;=基本情報!$E$9),"○",IF(TRUE,"×"))))))</f>
        <v>×</v>
      </c>
      <c r="K276" t="str">
        <f>IF(AND(YEAR(B276)=YEAR($B$8)+1,MONTH(B276)=4),"×",IF(B276&lt;基本情報!$C$12,"×",IF(B276&lt;基本情報!$C$13,"-",IF(B276&gt;=基本情報!$E$13+1,"×",IF(AND(B276&gt;=基本情報!$C$13,B276&lt;=基本情報!$E$13),"○",IF(TRUE,"×"))))))</f>
        <v>×</v>
      </c>
    </row>
    <row r="277" spans="2:11" x14ac:dyDescent="0.4">
      <c r="B277" s="8">
        <f t="shared" si="24"/>
        <v>46017</v>
      </c>
      <c r="C277" s="43" t="str">
        <f t="shared" si="20"/>
        <v>金</v>
      </c>
      <c r="D277" s="45" t="str">
        <f>IF(WEEKDAY(B277,2)&gt;5,"休日",IFERROR(IF(VLOOKUP(B277,祝日!B:B,1,FALSE),"休日",""),""))</f>
        <v/>
      </c>
      <c r="E277" s="169"/>
      <c r="F277" s="170" t="str">
        <f t="shared" si="21"/>
        <v/>
      </c>
      <c r="G277" s="172"/>
      <c r="H277" s="170" t="str">
        <f t="shared" si="22"/>
        <v/>
      </c>
      <c r="I277" t="str">
        <f t="shared" si="23"/>
        <v>○</v>
      </c>
      <c r="J277" t="str">
        <f>IF(AND(YEAR(B277)=YEAR($B$8)+1,MONTH(B277)=4),"×",IF(B277&lt;基本情報!$C$8,"×",IF(B277&lt;基本情報!$C$9,"-",IF(B277&gt;=基本情報!$E$9+1,"×",IF(AND(B277&gt;=基本情報!$C$9,B277&lt;=基本情報!$E$9),"○",IF(TRUE,"×"))))))</f>
        <v>×</v>
      </c>
      <c r="K277" t="str">
        <f>IF(AND(YEAR(B277)=YEAR($B$8)+1,MONTH(B277)=4),"×",IF(B277&lt;基本情報!$C$12,"×",IF(B277&lt;基本情報!$C$13,"-",IF(B277&gt;=基本情報!$E$13+1,"×",IF(AND(B277&gt;=基本情報!$C$13,B277&lt;=基本情報!$E$13),"○",IF(TRUE,"×"))))))</f>
        <v>×</v>
      </c>
    </row>
    <row r="278" spans="2:11" x14ac:dyDescent="0.4">
      <c r="B278" s="8">
        <f t="shared" si="24"/>
        <v>46018</v>
      </c>
      <c r="C278" s="43" t="str">
        <f t="shared" si="20"/>
        <v>土</v>
      </c>
      <c r="D278" s="45" t="str">
        <f>IF(WEEKDAY(B278,2)&gt;5,"休日",IFERROR(IF(VLOOKUP(B278,祝日!B:B,1,FALSE),"休日",""),""))</f>
        <v>休日</v>
      </c>
      <c r="E278" s="169"/>
      <c r="F278" s="170" t="str">
        <f t="shared" si="21"/>
        <v>休工</v>
      </c>
      <c r="G278" s="172"/>
      <c r="H278" s="170" t="str">
        <f t="shared" si="22"/>
        <v>休工</v>
      </c>
      <c r="I278" t="str">
        <f t="shared" si="23"/>
        <v>○</v>
      </c>
      <c r="J278" t="str">
        <f>IF(AND(YEAR(B278)=YEAR($B$8)+1,MONTH(B278)=4),"×",IF(B278&lt;基本情報!$C$8,"×",IF(B278&lt;基本情報!$C$9,"-",IF(B278&gt;=基本情報!$E$9+1,"×",IF(AND(B278&gt;=基本情報!$C$9,B278&lt;=基本情報!$E$9),"○",IF(TRUE,"×"))))))</f>
        <v>×</v>
      </c>
      <c r="K278" t="str">
        <f>IF(AND(YEAR(B278)=YEAR($B$8)+1,MONTH(B278)=4),"×",IF(B278&lt;基本情報!$C$12,"×",IF(B278&lt;基本情報!$C$13,"-",IF(B278&gt;=基本情報!$E$13+1,"×",IF(AND(B278&gt;=基本情報!$C$13,B278&lt;=基本情報!$E$13),"○",IF(TRUE,"×"))))))</f>
        <v>×</v>
      </c>
    </row>
    <row r="279" spans="2:11" x14ac:dyDescent="0.4">
      <c r="B279" s="8">
        <f t="shared" si="24"/>
        <v>46019</v>
      </c>
      <c r="C279" s="43" t="str">
        <f t="shared" si="20"/>
        <v>日</v>
      </c>
      <c r="D279" s="45" t="str">
        <f>IF(WEEKDAY(B279,2)&gt;5,"休日",IFERROR(IF(VLOOKUP(B279,祝日!B:B,1,FALSE),"休日",""),""))</f>
        <v>休日</v>
      </c>
      <c r="E279" s="169"/>
      <c r="F279" s="170" t="str">
        <f t="shared" si="21"/>
        <v>休工</v>
      </c>
      <c r="G279" s="172"/>
      <c r="H279" s="170" t="str">
        <f t="shared" si="22"/>
        <v>休工</v>
      </c>
      <c r="I279" t="str">
        <f t="shared" si="23"/>
        <v>○</v>
      </c>
      <c r="J279" t="str">
        <f>IF(AND(YEAR(B279)=YEAR($B$8)+1,MONTH(B279)=4),"×",IF(B279&lt;基本情報!$C$8,"×",IF(B279&lt;基本情報!$C$9,"-",IF(B279&gt;=基本情報!$E$9+1,"×",IF(AND(B279&gt;=基本情報!$C$9,B279&lt;=基本情報!$E$9),"○",IF(TRUE,"×"))))))</f>
        <v>×</v>
      </c>
      <c r="K279" t="str">
        <f>IF(AND(YEAR(B279)=YEAR($B$8)+1,MONTH(B279)=4),"×",IF(B279&lt;基本情報!$C$12,"×",IF(B279&lt;基本情報!$C$13,"-",IF(B279&gt;=基本情報!$E$13+1,"×",IF(AND(B279&gt;=基本情報!$C$13,B279&lt;=基本情報!$E$13),"○",IF(TRUE,"×"))))))</f>
        <v>×</v>
      </c>
    </row>
    <row r="280" spans="2:11" x14ac:dyDescent="0.4">
      <c r="B280" s="8">
        <f t="shared" si="24"/>
        <v>46020</v>
      </c>
      <c r="C280" s="43" t="str">
        <f t="shared" si="20"/>
        <v>月</v>
      </c>
      <c r="D280" s="45" t="str">
        <f>IF(WEEKDAY(B280,2)&gt;5,"休日",IFERROR(IF(VLOOKUP(B280,祝日!B:B,1,FALSE),"休日",""),""))</f>
        <v/>
      </c>
      <c r="E280" s="169" t="s">
        <v>107</v>
      </c>
      <c r="F280" s="170" t="str">
        <f t="shared" si="21"/>
        <v>休工</v>
      </c>
      <c r="G280" s="172"/>
      <c r="H280" s="170" t="str">
        <f t="shared" si="22"/>
        <v/>
      </c>
      <c r="I280" t="str">
        <f t="shared" si="23"/>
        <v/>
      </c>
      <c r="J280" t="str">
        <f>IF(AND(YEAR(B280)=YEAR($B$8)+1,MONTH(B280)=4),"×",IF(B280&lt;基本情報!$C$8,"×",IF(B280&lt;基本情報!$C$9,"-",IF(B280&gt;=基本情報!$E$9+1,"×",IF(AND(B280&gt;=基本情報!$C$9,B280&lt;=基本情報!$E$9),"○",IF(TRUE,"×"))))))</f>
        <v>×</v>
      </c>
      <c r="K280" t="str">
        <f>IF(AND(YEAR(B280)=YEAR($B$8)+1,MONTH(B280)=4),"×",IF(B280&lt;基本情報!$C$12,"×",IF(B280&lt;基本情報!$C$13,"-",IF(B280&gt;=基本情報!$E$13+1,"×",IF(AND(B280&gt;=基本情報!$C$13,B280&lt;=基本情報!$E$13),"○",IF(TRUE,"×"))))))</f>
        <v>×</v>
      </c>
    </row>
    <row r="281" spans="2:11" x14ac:dyDescent="0.4">
      <c r="B281" s="8">
        <f t="shared" si="24"/>
        <v>46021</v>
      </c>
      <c r="C281" s="43" t="str">
        <f t="shared" si="20"/>
        <v>火</v>
      </c>
      <c r="D281" s="45" t="str">
        <f>IF(WEEKDAY(B281,2)&gt;5,"休日",IFERROR(IF(VLOOKUP(B281,祝日!B:B,1,FALSE),"休日",""),""))</f>
        <v/>
      </c>
      <c r="E281" s="169" t="s">
        <v>107</v>
      </c>
      <c r="F281" s="170" t="str">
        <f t="shared" si="21"/>
        <v>休工</v>
      </c>
      <c r="G281" s="172"/>
      <c r="H281" s="170" t="str">
        <f t="shared" si="22"/>
        <v/>
      </c>
      <c r="I281" t="str">
        <f t="shared" si="23"/>
        <v/>
      </c>
      <c r="J281" t="str">
        <f>IF(AND(YEAR(B281)=YEAR($B$8)+1,MONTH(B281)=4),"×",IF(B281&lt;基本情報!$C$8,"×",IF(B281&lt;基本情報!$C$9,"-",IF(B281&gt;=基本情報!$E$9+1,"×",IF(AND(B281&gt;=基本情報!$C$9,B281&lt;=基本情報!$E$9),"○",IF(TRUE,"×"))))))</f>
        <v>×</v>
      </c>
      <c r="K281" t="str">
        <f>IF(AND(YEAR(B281)=YEAR($B$8)+1,MONTH(B281)=4),"×",IF(B281&lt;基本情報!$C$12,"×",IF(B281&lt;基本情報!$C$13,"-",IF(B281&gt;=基本情報!$E$13+1,"×",IF(AND(B281&gt;=基本情報!$C$13,B281&lt;=基本情報!$E$13),"○",IF(TRUE,"×"))))))</f>
        <v>×</v>
      </c>
    </row>
    <row r="282" spans="2:11" x14ac:dyDescent="0.4">
      <c r="B282" s="8">
        <f t="shared" si="24"/>
        <v>46022</v>
      </c>
      <c r="C282" s="43" t="str">
        <f t="shared" si="20"/>
        <v>水</v>
      </c>
      <c r="D282" s="45" t="str">
        <f>IF(WEEKDAY(B282,2)&gt;5,"休日",IFERROR(IF(VLOOKUP(B282,祝日!B:B,1,FALSE),"休日",""),""))</f>
        <v/>
      </c>
      <c r="E282" s="169" t="s">
        <v>107</v>
      </c>
      <c r="F282" s="170" t="str">
        <f t="shared" si="21"/>
        <v>休工</v>
      </c>
      <c r="G282" s="172"/>
      <c r="H282" s="170" t="str">
        <f t="shared" si="22"/>
        <v/>
      </c>
      <c r="I282" t="str">
        <f t="shared" si="23"/>
        <v/>
      </c>
      <c r="J282" t="str">
        <f>IF(AND(YEAR(B282)=YEAR($B$8)+1,MONTH(B282)=4),"×",IF(B282&lt;基本情報!$C$8,"×",IF(B282&lt;基本情報!$C$9,"-",IF(B282&gt;=基本情報!$E$9+1,"×",IF(AND(B282&gt;=基本情報!$C$9,B282&lt;=基本情報!$E$9),"○",IF(TRUE,"×"))))))</f>
        <v>×</v>
      </c>
      <c r="K282" t="str">
        <f>IF(AND(YEAR(B282)=YEAR($B$8)+1,MONTH(B282)=4),"×",IF(B282&lt;基本情報!$C$12,"×",IF(B282&lt;基本情報!$C$13,"-",IF(B282&gt;=基本情報!$E$13+1,"×",IF(AND(B282&gt;=基本情報!$C$13,B282&lt;=基本情報!$E$13),"○",IF(TRUE,"×"))))))</f>
        <v>×</v>
      </c>
    </row>
    <row r="283" spans="2:11" x14ac:dyDescent="0.4">
      <c r="B283" s="8">
        <f t="shared" si="24"/>
        <v>46023</v>
      </c>
      <c r="C283" s="43" t="str">
        <f t="shared" si="20"/>
        <v>木</v>
      </c>
      <c r="D283" s="45" t="str">
        <f>IF(WEEKDAY(B283,2)&gt;5,"休日",IFERROR(IF(VLOOKUP(B283,祝日!B:B,1,FALSE),"休日",""),""))</f>
        <v>休日</v>
      </c>
      <c r="E283" s="169" t="s">
        <v>107</v>
      </c>
      <c r="F283" s="170" t="str">
        <f t="shared" si="21"/>
        <v>休工</v>
      </c>
      <c r="G283" s="172"/>
      <c r="H283" s="170" t="str">
        <f t="shared" si="22"/>
        <v>休工</v>
      </c>
      <c r="I283" t="str">
        <f t="shared" si="23"/>
        <v>○</v>
      </c>
      <c r="J283" t="str">
        <f>IF(AND(YEAR(B283)=YEAR($B$8)+1,MONTH(B283)=4),"×",IF(B283&lt;基本情報!$C$8,"×",IF(B283&lt;基本情報!$C$9,"-",IF(B283&gt;=基本情報!$E$9+1,"×",IF(AND(B283&gt;=基本情報!$C$9,B283&lt;=基本情報!$E$9),"○",IF(TRUE,"×"))))))</f>
        <v>×</v>
      </c>
      <c r="K283" t="str">
        <f>IF(AND(YEAR(B283)=YEAR($B$8)+1,MONTH(B283)=4),"×",IF(B283&lt;基本情報!$C$12,"×",IF(B283&lt;基本情報!$C$13,"-",IF(B283&gt;=基本情報!$E$13+1,"×",IF(AND(B283&gt;=基本情報!$C$13,B283&lt;=基本情報!$E$13),"○",IF(TRUE,"×"))))))</f>
        <v>×</v>
      </c>
    </row>
    <row r="284" spans="2:11" x14ac:dyDescent="0.4">
      <c r="B284" s="8">
        <f t="shared" si="24"/>
        <v>46024</v>
      </c>
      <c r="C284" s="43" t="str">
        <f t="shared" si="20"/>
        <v>金</v>
      </c>
      <c r="D284" s="45" t="str">
        <f>IF(WEEKDAY(B284,2)&gt;5,"休日",IFERROR(IF(VLOOKUP(B284,祝日!B:B,1,FALSE),"休日",""),""))</f>
        <v/>
      </c>
      <c r="E284" s="169" t="s">
        <v>107</v>
      </c>
      <c r="F284" s="170" t="str">
        <f t="shared" si="21"/>
        <v>休工</v>
      </c>
      <c r="G284" s="172"/>
      <c r="H284" s="170" t="str">
        <f t="shared" si="22"/>
        <v/>
      </c>
      <c r="I284" t="str">
        <f t="shared" si="23"/>
        <v/>
      </c>
      <c r="J284" t="str">
        <f>IF(AND(YEAR(B284)=YEAR($B$8)+1,MONTH(B284)=4),"×",IF(B284&lt;基本情報!$C$8,"×",IF(B284&lt;基本情報!$C$9,"-",IF(B284&gt;=基本情報!$E$9+1,"×",IF(AND(B284&gt;=基本情報!$C$9,B284&lt;=基本情報!$E$9),"○",IF(TRUE,"×"))))))</f>
        <v>×</v>
      </c>
      <c r="K284" t="str">
        <f>IF(AND(YEAR(B284)=YEAR($B$8)+1,MONTH(B284)=4),"×",IF(B284&lt;基本情報!$C$12,"×",IF(B284&lt;基本情報!$C$13,"-",IF(B284&gt;=基本情報!$E$13+1,"×",IF(AND(B284&gt;=基本情報!$C$13,B284&lt;=基本情報!$E$13),"○",IF(TRUE,"×"))))))</f>
        <v>×</v>
      </c>
    </row>
    <row r="285" spans="2:11" x14ac:dyDescent="0.4">
      <c r="B285" s="8">
        <f t="shared" si="24"/>
        <v>46025</v>
      </c>
      <c r="C285" s="43" t="str">
        <f t="shared" si="20"/>
        <v>土</v>
      </c>
      <c r="D285" s="45" t="str">
        <f>IF(WEEKDAY(B285,2)&gt;5,"休日",IFERROR(IF(VLOOKUP(B285,祝日!B:B,1,FALSE),"休日",""),""))</f>
        <v>休日</v>
      </c>
      <c r="E285" s="169" t="s">
        <v>107</v>
      </c>
      <c r="F285" s="170" t="str">
        <f t="shared" si="21"/>
        <v>休工</v>
      </c>
      <c r="G285" s="172"/>
      <c r="H285" s="170" t="str">
        <f t="shared" si="22"/>
        <v>休工</v>
      </c>
      <c r="I285" t="str">
        <f t="shared" si="23"/>
        <v>○</v>
      </c>
      <c r="J285" t="str">
        <f>IF(AND(YEAR(B285)=YEAR($B$8)+1,MONTH(B285)=4),"×",IF(B285&lt;基本情報!$C$8,"×",IF(B285&lt;基本情報!$C$9,"-",IF(B285&gt;=基本情報!$E$9+1,"×",IF(AND(B285&gt;=基本情報!$C$9,B285&lt;=基本情報!$E$9),"○",IF(TRUE,"×"))))))</f>
        <v>×</v>
      </c>
      <c r="K285" t="str">
        <f>IF(AND(YEAR(B285)=YEAR($B$8)+1,MONTH(B285)=4),"×",IF(B285&lt;基本情報!$C$12,"×",IF(B285&lt;基本情報!$C$13,"-",IF(B285&gt;=基本情報!$E$13+1,"×",IF(AND(B285&gt;=基本情報!$C$13,B285&lt;=基本情報!$E$13),"○",IF(TRUE,"×"))))))</f>
        <v>×</v>
      </c>
    </row>
    <row r="286" spans="2:11" x14ac:dyDescent="0.4">
      <c r="B286" s="8">
        <f t="shared" si="24"/>
        <v>46026</v>
      </c>
      <c r="C286" s="43" t="str">
        <f t="shared" si="20"/>
        <v>日</v>
      </c>
      <c r="D286" s="45" t="str">
        <f>IF(WEEKDAY(B286,2)&gt;5,"休日",IFERROR(IF(VLOOKUP(B286,祝日!B:B,1,FALSE),"休日",""),""))</f>
        <v>休日</v>
      </c>
      <c r="E286" s="169"/>
      <c r="F286" s="170" t="str">
        <f t="shared" si="21"/>
        <v>休工</v>
      </c>
      <c r="G286" s="172"/>
      <c r="H286" s="170" t="str">
        <f t="shared" si="22"/>
        <v>休工</v>
      </c>
      <c r="I286" t="str">
        <f t="shared" si="23"/>
        <v>○</v>
      </c>
      <c r="J286" t="str">
        <f>IF(AND(YEAR(B286)=YEAR($B$8)+1,MONTH(B286)=4),"×",IF(B286&lt;基本情報!$C$8,"×",IF(B286&lt;基本情報!$C$9,"-",IF(B286&gt;=基本情報!$E$9+1,"×",IF(AND(B286&gt;=基本情報!$C$9,B286&lt;=基本情報!$E$9),"○",IF(TRUE,"×"))))))</f>
        <v>×</v>
      </c>
      <c r="K286" t="str">
        <f>IF(AND(YEAR(B286)=YEAR($B$8)+1,MONTH(B286)=4),"×",IF(B286&lt;基本情報!$C$12,"×",IF(B286&lt;基本情報!$C$13,"-",IF(B286&gt;=基本情報!$E$13+1,"×",IF(AND(B286&gt;=基本情報!$C$13,B286&lt;=基本情報!$E$13),"○",IF(TRUE,"×"))))))</f>
        <v>×</v>
      </c>
    </row>
    <row r="287" spans="2:11" x14ac:dyDescent="0.4">
      <c r="B287" s="8">
        <f t="shared" si="24"/>
        <v>46027</v>
      </c>
      <c r="C287" s="43" t="str">
        <f t="shared" si="20"/>
        <v>月</v>
      </c>
      <c r="D287" s="45" t="str">
        <f>IF(WEEKDAY(B287,2)&gt;5,"休日",IFERROR(IF(VLOOKUP(B287,祝日!B:B,1,FALSE),"休日",""),""))</f>
        <v/>
      </c>
      <c r="E287" s="169"/>
      <c r="F287" s="170" t="str">
        <f t="shared" si="21"/>
        <v/>
      </c>
      <c r="G287" s="172"/>
      <c r="H287" s="170" t="str">
        <f t="shared" si="22"/>
        <v/>
      </c>
      <c r="I287" t="str">
        <f t="shared" si="23"/>
        <v>○</v>
      </c>
      <c r="J287" t="str">
        <f>IF(AND(YEAR(B287)=YEAR($B$8)+1,MONTH(B287)=4),"×",IF(B287&lt;基本情報!$C$8,"×",IF(B287&lt;基本情報!$C$9,"-",IF(B287&gt;=基本情報!$E$9+1,"×",IF(AND(B287&gt;=基本情報!$C$9,B287&lt;=基本情報!$E$9),"○",IF(TRUE,"×"))))))</f>
        <v>×</v>
      </c>
      <c r="K287" t="str">
        <f>IF(AND(YEAR(B287)=YEAR($B$8)+1,MONTH(B287)=4),"×",IF(B287&lt;基本情報!$C$12,"×",IF(B287&lt;基本情報!$C$13,"-",IF(B287&gt;=基本情報!$E$13+1,"×",IF(AND(B287&gt;=基本情報!$C$13,B287&lt;=基本情報!$E$13),"○",IF(TRUE,"×"))))))</f>
        <v>×</v>
      </c>
    </row>
    <row r="288" spans="2:11" x14ac:dyDescent="0.4">
      <c r="B288" s="8">
        <f t="shared" si="24"/>
        <v>46028</v>
      </c>
      <c r="C288" s="43" t="str">
        <f t="shared" si="20"/>
        <v>火</v>
      </c>
      <c r="D288" s="45" t="str">
        <f>IF(WEEKDAY(B288,2)&gt;5,"休日",IFERROR(IF(VLOOKUP(B288,祝日!B:B,1,FALSE),"休日",""),""))</f>
        <v/>
      </c>
      <c r="E288" s="169"/>
      <c r="F288" s="170" t="str">
        <f t="shared" si="21"/>
        <v/>
      </c>
      <c r="G288" s="172"/>
      <c r="H288" s="170" t="str">
        <f t="shared" si="22"/>
        <v/>
      </c>
      <c r="I288" t="str">
        <f t="shared" si="23"/>
        <v>○</v>
      </c>
      <c r="J288" t="str">
        <f>IF(AND(YEAR(B288)=YEAR($B$8)+1,MONTH(B288)=4),"×",IF(B288&lt;基本情報!$C$8,"×",IF(B288&lt;基本情報!$C$9,"-",IF(B288&gt;=基本情報!$E$9+1,"×",IF(AND(B288&gt;=基本情報!$C$9,B288&lt;=基本情報!$E$9),"○",IF(TRUE,"×"))))))</f>
        <v>×</v>
      </c>
      <c r="K288" t="str">
        <f>IF(AND(YEAR(B288)=YEAR($B$8)+1,MONTH(B288)=4),"×",IF(B288&lt;基本情報!$C$12,"×",IF(B288&lt;基本情報!$C$13,"-",IF(B288&gt;=基本情報!$E$13+1,"×",IF(AND(B288&gt;=基本情報!$C$13,B288&lt;=基本情報!$E$13),"○",IF(TRUE,"×"))))))</f>
        <v>×</v>
      </c>
    </row>
    <row r="289" spans="2:11" x14ac:dyDescent="0.4">
      <c r="B289" s="8">
        <f t="shared" si="24"/>
        <v>46029</v>
      </c>
      <c r="C289" s="43" t="str">
        <f t="shared" si="20"/>
        <v>水</v>
      </c>
      <c r="D289" s="45" t="str">
        <f>IF(WEEKDAY(B289,2)&gt;5,"休日",IFERROR(IF(VLOOKUP(B289,祝日!B:B,1,FALSE),"休日",""),""))</f>
        <v/>
      </c>
      <c r="E289" s="169"/>
      <c r="F289" s="170" t="str">
        <f t="shared" si="21"/>
        <v/>
      </c>
      <c r="G289" s="172"/>
      <c r="H289" s="170" t="str">
        <f t="shared" si="22"/>
        <v/>
      </c>
      <c r="I289" t="str">
        <f t="shared" si="23"/>
        <v>○</v>
      </c>
      <c r="J289" t="str">
        <f>IF(AND(YEAR(B289)=YEAR($B$8)+1,MONTH(B289)=4),"×",IF(B289&lt;基本情報!$C$8,"×",IF(B289&lt;基本情報!$C$9,"-",IF(B289&gt;=基本情報!$E$9+1,"×",IF(AND(B289&gt;=基本情報!$C$9,B289&lt;=基本情報!$E$9),"○",IF(TRUE,"×"))))))</f>
        <v>×</v>
      </c>
      <c r="K289" t="str">
        <f>IF(AND(YEAR(B289)=YEAR($B$8)+1,MONTH(B289)=4),"×",IF(B289&lt;基本情報!$C$12,"×",IF(B289&lt;基本情報!$C$13,"-",IF(B289&gt;=基本情報!$E$13+1,"×",IF(AND(B289&gt;=基本情報!$C$13,B289&lt;=基本情報!$E$13),"○",IF(TRUE,"×"))))))</f>
        <v>×</v>
      </c>
    </row>
    <row r="290" spans="2:11" x14ac:dyDescent="0.4">
      <c r="B290" s="8">
        <f t="shared" si="24"/>
        <v>46030</v>
      </c>
      <c r="C290" s="43" t="str">
        <f t="shared" si="20"/>
        <v>木</v>
      </c>
      <c r="D290" s="45" t="str">
        <f>IF(WEEKDAY(B290,2)&gt;5,"休日",IFERROR(IF(VLOOKUP(B290,祝日!B:B,1,FALSE),"休日",""),""))</f>
        <v/>
      </c>
      <c r="E290" s="169"/>
      <c r="F290" s="170" t="str">
        <f t="shared" si="21"/>
        <v/>
      </c>
      <c r="G290" s="172"/>
      <c r="H290" s="170" t="str">
        <f t="shared" si="22"/>
        <v/>
      </c>
      <c r="I290" t="str">
        <f t="shared" si="23"/>
        <v>○</v>
      </c>
      <c r="J290" t="str">
        <f>IF(AND(YEAR(B290)=YEAR($B$8)+1,MONTH(B290)=4),"×",IF(B290&lt;基本情報!$C$8,"×",IF(B290&lt;基本情報!$C$9,"-",IF(B290&gt;=基本情報!$E$9+1,"×",IF(AND(B290&gt;=基本情報!$C$9,B290&lt;=基本情報!$E$9),"○",IF(TRUE,"×"))))))</f>
        <v>×</v>
      </c>
      <c r="K290" t="str">
        <f>IF(AND(YEAR(B290)=YEAR($B$8)+1,MONTH(B290)=4),"×",IF(B290&lt;基本情報!$C$12,"×",IF(B290&lt;基本情報!$C$13,"-",IF(B290&gt;=基本情報!$E$13+1,"×",IF(AND(B290&gt;=基本情報!$C$13,B290&lt;=基本情報!$E$13),"○",IF(TRUE,"×"))))))</f>
        <v>×</v>
      </c>
    </row>
    <row r="291" spans="2:11" x14ac:dyDescent="0.4">
      <c r="B291" s="8">
        <f t="shared" si="24"/>
        <v>46031</v>
      </c>
      <c r="C291" s="43" t="str">
        <f t="shared" si="20"/>
        <v>金</v>
      </c>
      <c r="D291" s="45" t="str">
        <f>IF(WEEKDAY(B291,2)&gt;5,"休日",IFERROR(IF(VLOOKUP(B291,祝日!B:B,1,FALSE),"休日",""),""))</f>
        <v/>
      </c>
      <c r="E291" s="169"/>
      <c r="F291" s="170" t="str">
        <f t="shared" si="21"/>
        <v/>
      </c>
      <c r="G291" s="172"/>
      <c r="H291" s="170" t="str">
        <f t="shared" si="22"/>
        <v/>
      </c>
      <c r="I291" t="str">
        <f t="shared" si="23"/>
        <v>○</v>
      </c>
      <c r="J291" t="str">
        <f>IF(AND(YEAR(B291)=YEAR($B$8)+1,MONTH(B291)=4),"×",IF(B291&lt;基本情報!$C$8,"×",IF(B291&lt;基本情報!$C$9,"-",IF(B291&gt;=基本情報!$E$9+1,"×",IF(AND(B291&gt;=基本情報!$C$9,B291&lt;=基本情報!$E$9),"○",IF(TRUE,"×"))))))</f>
        <v>×</v>
      </c>
      <c r="K291" t="str">
        <f>IF(AND(YEAR(B291)=YEAR($B$8)+1,MONTH(B291)=4),"×",IF(B291&lt;基本情報!$C$12,"×",IF(B291&lt;基本情報!$C$13,"-",IF(B291&gt;=基本情報!$E$13+1,"×",IF(AND(B291&gt;=基本情報!$C$13,B291&lt;=基本情報!$E$13),"○",IF(TRUE,"×"))))))</f>
        <v>×</v>
      </c>
    </row>
    <row r="292" spans="2:11" x14ac:dyDescent="0.4">
      <c r="B292" s="8">
        <f t="shared" si="24"/>
        <v>46032</v>
      </c>
      <c r="C292" s="43" t="str">
        <f t="shared" si="20"/>
        <v>土</v>
      </c>
      <c r="D292" s="45" t="str">
        <f>IF(WEEKDAY(B292,2)&gt;5,"休日",IFERROR(IF(VLOOKUP(B292,祝日!B:B,1,FALSE),"休日",""),""))</f>
        <v>休日</v>
      </c>
      <c r="E292" s="169"/>
      <c r="F292" s="170" t="str">
        <f t="shared" si="21"/>
        <v>休工</v>
      </c>
      <c r="G292" s="172"/>
      <c r="H292" s="170" t="str">
        <f t="shared" si="22"/>
        <v>休工</v>
      </c>
      <c r="I292" t="str">
        <f t="shared" si="23"/>
        <v>○</v>
      </c>
      <c r="J292" t="str">
        <f>IF(AND(YEAR(B292)=YEAR($B$8)+1,MONTH(B292)=4),"×",IF(B292&lt;基本情報!$C$8,"×",IF(B292&lt;基本情報!$C$9,"-",IF(B292&gt;=基本情報!$E$9+1,"×",IF(AND(B292&gt;=基本情報!$C$9,B292&lt;=基本情報!$E$9),"○",IF(TRUE,"×"))))))</f>
        <v>×</v>
      </c>
      <c r="K292" t="str">
        <f>IF(AND(YEAR(B292)=YEAR($B$8)+1,MONTH(B292)=4),"×",IF(B292&lt;基本情報!$C$12,"×",IF(B292&lt;基本情報!$C$13,"-",IF(B292&gt;=基本情報!$E$13+1,"×",IF(AND(B292&gt;=基本情報!$C$13,B292&lt;=基本情報!$E$13),"○",IF(TRUE,"×"))))))</f>
        <v>×</v>
      </c>
    </row>
    <row r="293" spans="2:11" x14ac:dyDescent="0.4">
      <c r="B293" s="8">
        <f t="shared" si="24"/>
        <v>46033</v>
      </c>
      <c r="C293" s="43" t="str">
        <f t="shared" si="20"/>
        <v>日</v>
      </c>
      <c r="D293" s="45" t="str">
        <f>IF(WEEKDAY(B293,2)&gt;5,"休日",IFERROR(IF(VLOOKUP(B293,祝日!B:B,1,FALSE),"休日",""),""))</f>
        <v>休日</v>
      </c>
      <c r="E293" s="169"/>
      <c r="F293" s="170" t="str">
        <f t="shared" si="21"/>
        <v>休工</v>
      </c>
      <c r="G293" s="172"/>
      <c r="H293" s="170" t="str">
        <f t="shared" si="22"/>
        <v>休工</v>
      </c>
      <c r="I293" t="str">
        <f t="shared" si="23"/>
        <v>○</v>
      </c>
      <c r="J293" t="str">
        <f>IF(AND(YEAR(B293)=YEAR($B$8)+1,MONTH(B293)=4),"×",IF(B293&lt;基本情報!$C$8,"×",IF(B293&lt;基本情報!$C$9,"-",IF(B293&gt;=基本情報!$E$9+1,"×",IF(AND(B293&gt;=基本情報!$C$9,B293&lt;=基本情報!$E$9),"○",IF(TRUE,"×"))))))</f>
        <v>×</v>
      </c>
      <c r="K293" t="str">
        <f>IF(AND(YEAR(B293)=YEAR($B$8)+1,MONTH(B293)=4),"×",IF(B293&lt;基本情報!$C$12,"×",IF(B293&lt;基本情報!$C$13,"-",IF(B293&gt;=基本情報!$E$13+1,"×",IF(AND(B293&gt;=基本情報!$C$13,B293&lt;=基本情報!$E$13),"○",IF(TRUE,"×"))))))</f>
        <v>×</v>
      </c>
    </row>
    <row r="294" spans="2:11" x14ac:dyDescent="0.4">
      <c r="B294" s="8">
        <f t="shared" si="24"/>
        <v>46034</v>
      </c>
      <c r="C294" s="43" t="str">
        <f t="shared" si="20"/>
        <v>月</v>
      </c>
      <c r="D294" s="45" t="str">
        <f>IF(WEEKDAY(B294,2)&gt;5,"休日",IFERROR(IF(VLOOKUP(B294,祝日!B:B,1,FALSE),"休日",""),""))</f>
        <v>休日</v>
      </c>
      <c r="E294" s="169"/>
      <c r="F294" s="170" t="str">
        <f t="shared" si="21"/>
        <v>休工</v>
      </c>
      <c r="G294" s="172"/>
      <c r="H294" s="170" t="str">
        <f t="shared" si="22"/>
        <v>休工</v>
      </c>
      <c r="I294" t="str">
        <f t="shared" si="23"/>
        <v>○</v>
      </c>
      <c r="J294" t="str">
        <f>IF(AND(YEAR(B294)=YEAR($B$8)+1,MONTH(B294)=4),"×",IF(B294&lt;基本情報!$C$8,"×",IF(B294&lt;基本情報!$C$9,"-",IF(B294&gt;=基本情報!$E$9+1,"×",IF(AND(B294&gt;=基本情報!$C$9,B294&lt;=基本情報!$E$9),"○",IF(TRUE,"×"))))))</f>
        <v>×</v>
      </c>
      <c r="K294" t="str">
        <f>IF(AND(YEAR(B294)=YEAR($B$8)+1,MONTH(B294)=4),"×",IF(B294&lt;基本情報!$C$12,"×",IF(B294&lt;基本情報!$C$13,"-",IF(B294&gt;=基本情報!$E$13+1,"×",IF(AND(B294&gt;=基本情報!$C$13,B294&lt;=基本情報!$E$13),"○",IF(TRUE,"×"))))))</f>
        <v>×</v>
      </c>
    </row>
    <row r="295" spans="2:11" x14ac:dyDescent="0.4">
      <c r="B295" s="8">
        <f t="shared" si="24"/>
        <v>46035</v>
      </c>
      <c r="C295" s="43" t="str">
        <f t="shared" si="20"/>
        <v>火</v>
      </c>
      <c r="D295" s="45" t="str">
        <f>IF(WEEKDAY(B295,2)&gt;5,"休日",IFERROR(IF(VLOOKUP(B295,祝日!B:B,1,FALSE),"休日",""),""))</f>
        <v/>
      </c>
      <c r="E295" s="169"/>
      <c r="F295" s="170" t="str">
        <f t="shared" si="21"/>
        <v/>
      </c>
      <c r="G295" s="172"/>
      <c r="H295" s="170" t="str">
        <f t="shared" si="22"/>
        <v/>
      </c>
      <c r="I295" t="str">
        <f t="shared" si="23"/>
        <v>○</v>
      </c>
      <c r="J295" t="str">
        <f>IF(AND(YEAR(B295)=YEAR($B$8)+1,MONTH(B295)=4),"×",IF(B295&lt;基本情報!$C$8,"×",IF(B295&lt;基本情報!$C$9,"-",IF(B295&gt;=基本情報!$E$9+1,"×",IF(AND(B295&gt;=基本情報!$C$9,B295&lt;=基本情報!$E$9),"○",IF(TRUE,"×"))))))</f>
        <v>×</v>
      </c>
      <c r="K295" t="str">
        <f>IF(AND(YEAR(B295)=YEAR($B$8)+1,MONTH(B295)=4),"×",IF(B295&lt;基本情報!$C$12,"×",IF(B295&lt;基本情報!$C$13,"-",IF(B295&gt;=基本情報!$E$13+1,"×",IF(AND(B295&gt;=基本情報!$C$13,B295&lt;=基本情報!$E$13),"○",IF(TRUE,"×"))))))</f>
        <v>×</v>
      </c>
    </row>
    <row r="296" spans="2:11" x14ac:dyDescent="0.4">
      <c r="B296" s="8">
        <f t="shared" si="24"/>
        <v>46036</v>
      </c>
      <c r="C296" s="43" t="str">
        <f t="shared" si="20"/>
        <v>水</v>
      </c>
      <c r="D296" s="45" t="str">
        <f>IF(WEEKDAY(B296,2)&gt;5,"休日",IFERROR(IF(VLOOKUP(B296,祝日!B:B,1,FALSE),"休日",""),""))</f>
        <v/>
      </c>
      <c r="E296" s="169"/>
      <c r="F296" s="170" t="str">
        <f t="shared" si="21"/>
        <v/>
      </c>
      <c r="G296" s="172"/>
      <c r="H296" s="170" t="str">
        <f t="shared" si="22"/>
        <v/>
      </c>
      <c r="I296" t="str">
        <f t="shared" si="23"/>
        <v>○</v>
      </c>
      <c r="J296" t="str">
        <f>IF(AND(YEAR(B296)=YEAR($B$8)+1,MONTH(B296)=4),"×",IF(B296&lt;基本情報!$C$8,"×",IF(B296&lt;基本情報!$C$9,"-",IF(B296&gt;=基本情報!$E$9+1,"×",IF(AND(B296&gt;=基本情報!$C$9,B296&lt;=基本情報!$E$9),"○",IF(TRUE,"×"))))))</f>
        <v>×</v>
      </c>
      <c r="K296" t="str">
        <f>IF(AND(YEAR(B296)=YEAR($B$8)+1,MONTH(B296)=4),"×",IF(B296&lt;基本情報!$C$12,"×",IF(B296&lt;基本情報!$C$13,"-",IF(B296&gt;=基本情報!$E$13+1,"×",IF(AND(B296&gt;=基本情報!$C$13,B296&lt;=基本情報!$E$13),"○",IF(TRUE,"×"))))))</f>
        <v>×</v>
      </c>
    </row>
    <row r="297" spans="2:11" x14ac:dyDescent="0.4">
      <c r="B297" s="8">
        <f t="shared" si="24"/>
        <v>46037</v>
      </c>
      <c r="C297" s="43" t="str">
        <f t="shared" si="20"/>
        <v>木</v>
      </c>
      <c r="D297" s="45" t="str">
        <f>IF(WEEKDAY(B297,2)&gt;5,"休日",IFERROR(IF(VLOOKUP(B297,祝日!B:B,1,FALSE),"休日",""),""))</f>
        <v/>
      </c>
      <c r="E297" s="169"/>
      <c r="F297" s="170" t="str">
        <f t="shared" si="21"/>
        <v/>
      </c>
      <c r="G297" s="172"/>
      <c r="H297" s="170" t="str">
        <f t="shared" si="22"/>
        <v/>
      </c>
      <c r="I297" t="str">
        <f t="shared" si="23"/>
        <v>○</v>
      </c>
      <c r="J297" t="str">
        <f>IF(AND(YEAR(B297)=YEAR($B$8)+1,MONTH(B297)=4),"×",IF(B297&lt;基本情報!$C$8,"×",IF(B297&lt;基本情報!$C$9,"-",IF(B297&gt;=基本情報!$E$9+1,"×",IF(AND(B297&gt;=基本情報!$C$9,B297&lt;=基本情報!$E$9),"○",IF(TRUE,"×"))))))</f>
        <v>×</v>
      </c>
      <c r="K297" t="str">
        <f>IF(AND(YEAR(B297)=YEAR($B$8)+1,MONTH(B297)=4),"×",IF(B297&lt;基本情報!$C$12,"×",IF(B297&lt;基本情報!$C$13,"-",IF(B297&gt;=基本情報!$E$13+1,"×",IF(AND(B297&gt;=基本情報!$C$13,B297&lt;=基本情報!$E$13),"○",IF(TRUE,"×"))))))</f>
        <v>×</v>
      </c>
    </row>
    <row r="298" spans="2:11" x14ac:dyDescent="0.4">
      <c r="B298" s="8">
        <f t="shared" si="24"/>
        <v>46038</v>
      </c>
      <c r="C298" s="43" t="str">
        <f t="shared" si="20"/>
        <v>金</v>
      </c>
      <c r="D298" s="45" t="str">
        <f>IF(WEEKDAY(B298,2)&gt;5,"休日",IFERROR(IF(VLOOKUP(B298,祝日!B:B,1,FALSE),"休日",""),""))</f>
        <v/>
      </c>
      <c r="E298" s="169"/>
      <c r="F298" s="170" t="str">
        <f t="shared" si="21"/>
        <v/>
      </c>
      <c r="G298" s="172"/>
      <c r="H298" s="170" t="str">
        <f t="shared" si="22"/>
        <v/>
      </c>
      <c r="I298" t="str">
        <f t="shared" si="23"/>
        <v>○</v>
      </c>
      <c r="J298" t="str">
        <f>IF(AND(YEAR(B298)=YEAR($B$8)+1,MONTH(B298)=4),"×",IF(B298&lt;基本情報!$C$8,"×",IF(B298&lt;基本情報!$C$9,"-",IF(B298&gt;=基本情報!$E$9+1,"×",IF(AND(B298&gt;=基本情報!$C$9,B298&lt;=基本情報!$E$9),"○",IF(TRUE,"×"))))))</f>
        <v>×</v>
      </c>
      <c r="K298" t="str">
        <f>IF(AND(YEAR(B298)=YEAR($B$8)+1,MONTH(B298)=4),"×",IF(B298&lt;基本情報!$C$12,"×",IF(B298&lt;基本情報!$C$13,"-",IF(B298&gt;=基本情報!$E$13+1,"×",IF(AND(B298&gt;=基本情報!$C$13,B298&lt;=基本情報!$E$13),"○",IF(TRUE,"×"))))))</f>
        <v>×</v>
      </c>
    </row>
    <row r="299" spans="2:11" x14ac:dyDescent="0.4">
      <c r="B299" s="8">
        <f t="shared" si="24"/>
        <v>46039</v>
      </c>
      <c r="C299" s="43" t="str">
        <f t="shared" si="20"/>
        <v>土</v>
      </c>
      <c r="D299" s="45" t="str">
        <f>IF(WEEKDAY(B299,2)&gt;5,"休日",IFERROR(IF(VLOOKUP(B299,祝日!B:B,1,FALSE),"休日",""),""))</f>
        <v>休日</v>
      </c>
      <c r="E299" s="169"/>
      <c r="F299" s="170" t="str">
        <f t="shared" si="21"/>
        <v>休工</v>
      </c>
      <c r="G299" s="172"/>
      <c r="H299" s="170" t="str">
        <f t="shared" si="22"/>
        <v>休工</v>
      </c>
      <c r="I299" t="str">
        <f t="shared" si="23"/>
        <v>○</v>
      </c>
      <c r="J299" t="str">
        <f>IF(AND(YEAR(B299)=YEAR($B$8)+1,MONTH(B299)=4),"×",IF(B299&lt;基本情報!$C$8,"×",IF(B299&lt;基本情報!$C$9,"-",IF(B299&gt;=基本情報!$E$9+1,"×",IF(AND(B299&gt;=基本情報!$C$9,B299&lt;=基本情報!$E$9),"○",IF(TRUE,"×"))))))</f>
        <v>×</v>
      </c>
      <c r="K299" t="str">
        <f>IF(AND(YEAR(B299)=YEAR($B$8)+1,MONTH(B299)=4),"×",IF(B299&lt;基本情報!$C$12,"×",IF(B299&lt;基本情報!$C$13,"-",IF(B299&gt;=基本情報!$E$13+1,"×",IF(AND(B299&gt;=基本情報!$C$13,B299&lt;=基本情報!$E$13),"○",IF(TRUE,"×"))))))</f>
        <v>×</v>
      </c>
    </row>
    <row r="300" spans="2:11" x14ac:dyDescent="0.4">
      <c r="B300" s="8">
        <f t="shared" si="24"/>
        <v>46040</v>
      </c>
      <c r="C300" s="43" t="str">
        <f t="shared" si="20"/>
        <v>日</v>
      </c>
      <c r="D300" s="45" t="str">
        <f>IF(WEEKDAY(B300,2)&gt;5,"休日",IFERROR(IF(VLOOKUP(B300,祝日!B:B,1,FALSE),"休日",""),""))</f>
        <v>休日</v>
      </c>
      <c r="E300" s="169"/>
      <c r="F300" s="170" t="str">
        <f t="shared" si="21"/>
        <v>休工</v>
      </c>
      <c r="G300" s="172"/>
      <c r="H300" s="170" t="str">
        <f t="shared" si="22"/>
        <v>休工</v>
      </c>
      <c r="I300" t="str">
        <f t="shared" si="23"/>
        <v>○</v>
      </c>
      <c r="J300" t="str">
        <f>IF(AND(YEAR(B300)=YEAR($B$8)+1,MONTH(B300)=4),"×",IF(B300&lt;基本情報!$C$8,"×",IF(B300&lt;基本情報!$C$9,"-",IF(B300&gt;=基本情報!$E$9+1,"×",IF(AND(B300&gt;=基本情報!$C$9,B300&lt;=基本情報!$E$9),"○",IF(TRUE,"×"))))))</f>
        <v>×</v>
      </c>
      <c r="K300" t="str">
        <f>IF(AND(YEAR(B300)=YEAR($B$8)+1,MONTH(B300)=4),"×",IF(B300&lt;基本情報!$C$12,"×",IF(B300&lt;基本情報!$C$13,"-",IF(B300&gt;=基本情報!$E$13+1,"×",IF(AND(B300&gt;=基本情報!$C$13,B300&lt;=基本情報!$E$13),"○",IF(TRUE,"×"))))))</f>
        <v>×</v>
      </c>
    </row>
    <row r="301" spans="2:11" x14ac:dyDescent="0.4">
      <c r="B301" s="8">
        <f t="shared" si="24"/>
        <v>46041</v>
      </c>
      <c r="C301" s="43" t="str">
        <f t="shared" si="20"/>
        <v>月</v>
      </c>
      <c r="D301" s="45" t="str">
        <f>IF(WEEKDAY(B301,2)&gt;5,"休日",IFERROR(IF(VLOOKUP(B301,祝日!B:B,1,FALSE),"休日",""),""))</f>
        <v/>
      </c>
      <c r="E301" s="169"/>
      <c r="F301" s="170" t="str">
        <f t="shared" si="21"/>
        <v/>
      </c>
      <c r="G301" s="172"/>
      <c r="H301" s="170" t="str">
        <f t="shared" si="22"/>
        <v/>
      </c>
      <c r="I301" t="str">
        <f t="shared" si="23"/>
        <v>○</v>
      </c>
      <c r="J301" t="str">
        <f>IF(AND(YEAR(B301)=YEAR($B$8)+1,MONTH(B301)=4),"×",IF(B301&lt;基本情報!$C$8,"×",IF(B301&lt;基本情報!$C$9,"-",IF(B301&gt;=基本情報!$E$9+1,"×",IF(AND(B301&gt;=基本情報!$C$9,B301&lt;=基本情報!$E$9),"○",IF(TRUE,"×"))))))</f>
        <v>×</v>
      </c>
      <c r="K301" t="str">
        <f>IF(AND(YEAR(B301)=YEAR($B$8)+1,MONTH(B301)=4),"×",IF(B301&lt;基本情報!$C$12,"×",IF(B301&lt;基本情報!$C$13,"-",IF(B301&gt;=基本情報!$E$13+1,"×",IF(AND(B301&gt;=基本情報!$C$13,B301&lt;=基本情報!$E$13),"○",IF(TRUE,"×"))))))</f>
        <v>×</v>
      </c>
    </row>
    <row r="302" spans="2:11" x14ac:dyDescent="0.4">
      <c r="B302" s="8">
        <f t="shared" si="24"/>
        <v>46042</v>
      </c>
      <c r="C302" s="43" t="str">
        <f t="shared" si="20"/>
        <v>火</v>
      </c>
      <c r="D302" s="45" t="str">
        <f>IF(WEEKDAY(B302,2)&gt;5,"休日",IFERROR(IF(VLOOKUP(B302,祝日!B:B,1,FALSE),"休日",""),""))</f>
        <v/>
      </c>
      <c r="E302" s="169"/>
      <c r="F302" s="170" t="str">
        <f t="shared" si="21"/>
        <v/>
      </c>
      <c r="G302" s="172"/>
      <c r="H302" s="170" t="str">
        <f t="shared" si="22"/>
        <v/>
      </c>
      <c r="I302" t="str">
        <f t="shared" si="23"/>
        <v>○</v>
      </c>
      <c r="J302" t="str">
        <f>IF(AND(YEAR(B302)=YEAR($B$8)+1,MONTH(B302)=4),"×",IF(B302&lt;基本情報!$C$8,"×",IF(B302&lt;基本情報!$C$9,"-",IF(B302&gt;=基本情報!$E$9+1,"×",IF(AND(B302&gt;=基本情報!$C$9,B302&lt;=基本情報!$E$9),"○",IF(TRUE,"×"))))))</f>
        <v>×</v>
      </c>
      <c r="K302" t="str">
        <f>IF(AND(YEAR(B302)=YEAR($B$8)+1,MONTH(B302)=4),"×",IF(B302&lt;基本情報!$C$12,"×",IF(B302&lt;基本情報!$C$13,"-",IF(B302&gt;=基本情報!$E$13+1,"×",IF(AND(B302&gt;=基本情報!$C$13,B302&lt;=基本情報!$E$13),"○",IF(TRUE,"×"))))))</f>
        <v>×</v>
      </c>
    </row>
    <row r="303" spans="2:11" x14ac:dyDescent="0.4">
      <c r="B303" s="8">
        <f t="shared" si="24"/>
        <v>46043</v>
      </c>
      <c r="C303" s="43" t="str">
        <f t="shared" si="20"/>
        <v>水</v>
      </c>
      <c r="D303" s="45" t="str">
        <f>IF(WEEKDAY(B303,2)&gt;5,"休日",IFERROR(IF(VLOOKUP(B303,祝日!B:B,1,FALSE),"休日",""),""))</f>
        <v/>
      </c>
      <c r="E303" s="169"/>
      <c r="F303" s="170" t="str">
        <f t="shared" si="21"/>
        <v/>
      </c>
      <c r="G303" s="172"/>
      <c r="H303" s="170" t="str">
        <f t="shared" si="22"/>
        <v/>
      </c>
      <c r="I303" t="str">
        <f t="shared" si="23"/>
        <v>○</v>
      </c>
      <c r="J303" t="str">
        <f>IF(AND(YEAR(B303)=YEAR($B$8)+1,MONTH(B303)=4),"×",IF(B303&lt;基本情報!$C$8,"×",IF(B303&lt;基本情報!$C$9,"-",IF(B303&gt;=基本情報!$E$9+1,"×",IF(AND(B303&gt;=基本情報!$C$9,B303&lt;=基本情報!$E$9),"○",IF(TRUE,"×"))))))</f>
        <v>×</v>
      </c>
      <c r="K303" t="str">
        <f>IF(AND(YEAR(B303)=YEAR($B$8)+1,MONTH(B303)=4),"×",IF(B303&lt;基本情報!$C$12,"×",IF(B303&lt;基本情報!$C$13,"-",IF(B303&gt;=基本情報!$E$13+1,"×",IF(AND(B303&gt;=基本情報!$C$13,B303&lt;=基本情報!$E$13),"○",IF(TRUE,"×"))))))</f>
        <v>×</v>
      </c>
    </row>
    <row r="304" spans="2:11" x14ac:dyDescent="0.4">
      <c r="B304" s="8">
        <f t="shared" si="24"/>
        <v>46044</v>
      </c>
      <c r="C304" s="43" t="str">
        <f t="shared" si="20"/>
        <v>木</v>
      </c>
      <c r="D304" s="45" t="str">
        <f>IF(WEEKDAY(B304,2)&gt;5,"休日",IFERROR(IF(VLOOKUP(B304,祝日!B:B,1,FALSE),"休日",""),""))</f>
        <v/>
      </c>
      <c r="E304" s="169"/>
      <c r="F304" s="170" t="str">
        <f t="shared" si="21"/>
        <v/>
      </c>
      <c r="G304" s="172"/>
      <c r="H304" s="170" t="str">
        <f t="shared" si="22"/>
        <v/>
      </c>
      <c r="I304" t="str">
        <f t="shared" si="23"/>
        <v>○</v>
      </c>
      <c r="J304" t="str">
        <f>IF(AND(YEAR(B304)=YEAR($B$8)+1,MONTH(B304)=4),"×",IF(B304&lt;基本情報!$C$8,"×",IF(B304&lt;基本情報!$C$9,"-",IF(B304&gt;=基本情報!$E$9+1,"×",IF(AND(B304&gt;=基本情報!$C$9,B304&lt;=基本情報!$E$9),"○",IF(TRUE,"×"))))))</f>
        <v>×</v>
      </c>
      <c r="K304" t="str">
        <f>IF(AND(YEAR(B304)=YEAR($B$8)+1,MONTH(B304)=4),"×",IF(B304&lt;基本情報!$C$12,"×",IF(B304&lt;基本情報!$C$13,"-",IF(B304&gt;=基本情報!$E$13+1,"×",IF(AND(B304&gt;=基本情報!$C$13,B304&lt;=基本情報!$E$13),"○",IF(TRUE,"×"))))))</f>
        <v>×</v>
      </c>
    </row>
    <row r="305" spans="2:11" x14ac:dyDescent="0.4">
      <c r="B305" s="8">
        <f t="shared" si="24"/>
        <v>46045</v>
      </c>
      <c r="C305" s="43" t="str">
        <f t="shared" si="20"/>
        <v>金</v>
      </c>
      <c r="D305" s="45" t="str">
        <f>IF(WEEKDAY(B305,2)&gt;5,"休日",IFERROR(IF(VLOOKUP(B305,祝日!B:B,1,FALSE),"休日",""),""))</f>
        <v/>
      </c>
      <c r="E305" s="169"/>
      <c r="F305" s="170" t="str">
        <f t="shared" si="21"/>
        <v/>
      </c>
      <c r="G305" s="172"/>
      <c r="H305" s="170" t="str">
        <f t="shared" si="22"/>
        <v/>
      </c>
      <c r="I305" t="str">
        <f t="shared" si="23"/>
        <v>○</v>
      </c>
      <c r="J305" t="str">
        <f>IF(AND(YEAR(B305)=YEAR($B$8)+1,MONTH(B305)=4),"×",IF(B305&lt;基本情報!$C$8,"×",IF(B305&lt;基本情報!$C$9,"-",IF(B305&gt;=基本情報!$E$9+1,"×",IF(AND(B305&gt;=基本情報!$C$9,B305&lt;=基本情報!$E$9),"○",IF(TRUE,"×"))))))</f>
        <v>×</v>
      </c>
      <c r="K305" t="str">
        <f>IF(AND(YEAR(B305)=YEAR($B$8)+1,MONTH(B305)=4),"×",IF(B305&lt;基本情報!$C$12,"×",IF(B305&lt;基本情報!$C$13,"-",IF(B305&gt;=基本情報!$E$13+1,"×",IF(AND(B305&gt;=基本情報!$C$13,B305&lt;=基本情報!$E$13),"○",IF(TRUE,"×"))))))</f>
        <v>×</v>
      </c>
    </row>
    <row r="306" spans="2:11" x14ac:dyDescent="0.4">
      <c r="B306" s="8">
        <f t="shared" si="24"/>
        <v>46046</v>
      </c>
      <c r="C306" s="43" t="str">
        <f t="shared" si="20"/>
        <v>土</v>
      </c>
      <c r="D306" s="45" t="str">
        <f>IF(WEEKDAY(B306,2)&gt;5,"休日",IFERROR(IF(VLOOKUP(B306,祝日!B:B,1,FALSE),"休日",""),""))</f>
        <v>休日</v>
      </c>
      <c r="E306" s="169"/>
      <c r="F306" s="170" t="str">
        <f t="shared" si="21"/>
        <v>休工</v>
      </c>
      <c r="G306" s="172"/>
      <c r="H306" s="170" t="str">
        <f t="shared" si="22"/>
        <v>休工</v>
      </c>
      <c r="I306" t="str">
        <f t="shared" si="23"/>
        <v>○</v>
      </c>
      <c r="J306" t="str">
        <f>IF(AND(YEAR(B306)=YEAR($B$8)+1,MONTH(B306)=4),"×",IF(B306&lt;基本情報!$C$8,"×",IF(B306&lt;基本情報!$C$9,"-",IF(B306&gt;=基本情報!$E$9+1,"×",IF(AND(B306&gt;=基本情報!$C$9,B306&lt;=基本情報!$E$9),"○",IF(TRUE,"×"))))))</f>
        <v>×</v>
      </c>
      <c r="K306" t="str">
        <f>IF(AND(YEAR(B306)=YEAR($B$8)+1,MONTH(B306)=4),"×",IF(B306&lt;基本情報!$C$12,"×",IF(B306&lt;基本情報!$C$13,"-",IF(B306&gt;=基本情報!$E$13+1,"×",IF(AND(B306&gt;=基本情報!$C$13,B306&lt;=基本情報!$E$13),"○",IF(TRUE,"×"))))))</f>
        <v>×</v>
      </c>
    </row>
    <row r="307" spans="2:11" x14ac:dyDescent="0.4">
      <c r="B307" s="8">
        <f t="shared" si="24"/>
        <v>46047</v>
      </c>
      <c r="C307" s="43" t="str">
        <f t="shared" si="20"/>
        <v>日</v>
      </c>
      <c r="D307" s="45" t="str">
        <f>IF(WEEKDAY(B307,2)&gt;5,"休日",IFERROR(IF(VLOOKUP(B307,祝日!B:B,1,FALSE),"休日",""),""))</f>
        <v>休日</v>
      </c>
      <c r="E307" s="169"/>
      <c r="F307" s="170" t="str">
        <f t="shared" si="21"/>
        <v>休工</v>
      </c>
      <c r="G307" s="172"/>
      <c r="H307" s="170" t="str">
        <f t="shared" si="22"/>
        <v>休工</v>
      </c>
      <c r="I307" t="str">
        <f t="shared" si="23"/>
        <v>○</v>
      </c>
      <c r="J307" t="str">
        <f>IF(AND(YEAR(B307)=YEAR($B$8)+1,MONTH(B307)=4),"×",IF(B307&lt;基本情報!$C$8,"×",IF(B307&lt;基本情報!$C$9,"-",IF(B307&gt;=基本情報!$E$9+1,"×",IF(AND(B307&gt;=基本情報!$C$9,B307&lt;=基本情報!$E$9),"○",IF(TRUE,"×"))))))</f>
        <v>×</v>
      </c>
      <c r="K307" t="str">
        <f>IF(AND(YEAR(B307)=YEAR($B$8)+1,MONTH(B307)=4),"×",IF(B307&lt;基本情報!$C$12,"×",IF(B307&lt;基本情報!$C$13,"-",IF(B307&gt;=基本情報!$E$13+1,"×",IF(AND(B307&gt;=基本情報!$C$13,B307&lt;=基本情報!$E$13),"○",IF(TRUE,"×"))))))</f>
        <v>×</v>
      </c>
    </row>
    <row r="308" spans="2:11" x14ac:dyDescent="0.4">
      <c r="B308" s="8">
        <f t="shared" si="24"/>
        <v>46048</v>
      </c>
      <c r="C308" s="43" t="str">
        <f t="shared" si="20"/>
        <v>月</v>
      </c>
      <c r="D308" s="45" t="str">
        <f>IF(WEEKDAY(B308,2)&gt;5,"休日",IFERROR(IF(VLOOKUP(B308,祝日!B:B,1,FALSE),"休日",""),""))</f>
        <v/>
      </c>
      <c r="E308" s="169"/>
      <c r="F308" s="170" t="str">
        <f t="shared" si="21"/>
        <v/>
      </c>
      <c r="G308" s="172"/>
      <c r="H308" s="170" t="str">
        <f t="shared" si="22"/>
        <v/>
      </c>
      <c r="I308" t="str">
        <f t="shared" si="23"/>
        <v>○</v>
      </c>
      <c r="J308" t="str">
        <f>IF(AND(YEAR(B308)=YEAR($B$8)+1,MONTH(B308)=4),"×",IF(B308&lt;基本情報!$C$8,"×",IF(B308&lt;基本情報!$C$9,"-",IF(B308&gt;=基本情報!$E$9+1,"×",IF(AND(B308&gt;=基本情報!$C$9,B308&lt;=基本情報!$E$9),"○",IF(TRUE,"×"))))))</f>
        <v>×</v>
      </c>
      <c r="K308" t="str">
        <f>IF(AND(YEAR(B308)=YEAR($B$8)+1,MONTH(B308)=4),"×",IF(B308&lt;基本情報!$C$12,"×",IF(B308&lt;基本情報!$C$13,"-",IF(B308&gt;=基本情報!$E$13+1,"×",IF(AND(B308&gt;=基本情報!$C$13,B308&lt;=基本情報!$E$13),"○",IF(TRUE,"×"))))))</f>
        <v>×</v>
      </c>
    </row>
    <row r="309" spans="2:11" x14ac:dyDescent="0.4">
      <c r="B309" s="8">
        <f t="shared" si="24"/>
        <v>46049</v>
      </c>
      <c r="C309" s="43" t="str">
        <f t="shared" si="20"/>
        <v>火</v>
      </c>
      <c r="D309" s="45" t="str">
        <f>IF(WEEKDAY(B309,2)&gt;5,"休日",IFERROR(IF(VLOOKUP(B309,祝日!B:B,1,FALSE),"休日",""),""))</f>
        <v/>
      </c>
      <c r="E309" s="169"/>
      <c r="F309" s="170" t="str">
        <f t="shared" si="21"/>
        <v/>
      </c>
      <c r="G309" s="172"/>
      <c r="H309" s="170" t="str">
        <f t="shared" si="22"/>
        <v/>
      </c>
      <c r="I309" t="str">
        <f t="shared" si="23"/>
        <v>○</v>
      </c>
      <c r="J309" t="str">
        <f>IF(AND(YEAR(B309)=YEAR($B$8)+1,MONTH(B309)=4),"×",IF(B309&lt;基本情報!$C$8,"×",IF(B309&lt;基本情報!$C$9,"-",IF(B309&gt;=基本情報!$E$9+1,"×",IF(AND(B309&gt;=基本情報!$C$9,B309&lt;=基本情報!$E$9),"○",IF(TRUE,"×"))))))</f>
        <v>×</v>
      </c>
      <c r="K309" t="str">
        <f>IF(AND(YEAR(B309)=YEAR($B$8)+1,MONTH(B309)=4),"×",IF(B309&lt;基本情報!$C$12,"×",IF(B309&lt;基本情報!$C$13,"-",IF(B309&gt;=基本情報!$E$13+1,"×",IF(AND(B309&gt;=基本情報!$C$13,B309&lt;=基本情報!$E$13),"○",IF(TRUE,"×"))))))</f>
        <v>×</v>
      </c>
    </row>
    <row r="310" spans="2:11" x14ac:dyDescent="0.4">
      <c r="B310" s="8">
        <f t="shared" si="24"/>
        <v>46050</v>
      </c>
      <c r="C310" s="43" t="str">
        <f t="shared" si="20"/>
        <v>水</v>
      </c>
      <c r="D310" s="45" t="str">
        <f>IF(WEEKDAY(B310,2)&gt;5,"休日",IFERROR(IF(VLOOKUP(B310,祝日!B:B,1,FALSE),"休日",""),""))</f>
        <v/>
      </c>
      <c r="E310" s="169"/>
      <c r="F310" s="170" t="str">
        <f t="shared" si="21"/>
        <v/>
      </c>
      <c r="G310" s="172"/>
      <c r="H310" s="170" t="str">
        <f t="shared" si="22"/>
        <v/>
      </c>
      <c r="I310" t="str">
        <f t="shared" si="23"/>
        <v>○</v>
      </c>
      <c r="J310" t="str">
        <f>IF(AND(YEAR(B310)=YEAR($B$8)+1,MONTH(B310)=4),"×",IF(B310&lt;基本情報!$C$8,"×",IF(B310&lt;基本情報!$C$9,"-",IF(B310&gt;=基本情報!$E$9+1,"×",IF(AND(B310&gt;=基本情報!$C$9,B310&lt;=基本情報!$E$9),"○",IF(TRUE,"×"))))))</f>
        <v>×</v>
      </c>
      <c r="K310" t="str">
        <f>IF(AND(YEAR(B310)=YEAR($B$8)+1,MONTH(B310)=4),"×",IF(B310&lt;基本情報!$C$12,"×",IF(B310&lt;基本情報!$C$13,"-",IF(B310&gt;=基本情報!$E$13+1,"×",IF(AND(B310&gt;=基本情報!$C$13,B310&lt;=基本情報!$E$13),"○",IF(TRUE,"×"))))))</f>
        <v>×</v>
      </c>
    </row>
    <row r="311" spans="2:11" x14ac:dyDescent="0.4">
      <c r="B311" s="8">
        <f t="shared" si="24"/>
        <v>46051</v>
      </c>
      <c r="C311" s="43" t="str">
        <f t="shared" si="20"/>
        <v>木</v>
      </c>
      <c r="D311" s="45" t="str">
        <f>IF(WEEKDAY(B311,2)&gt;5,"休日",IFERROR(IF(VLOOKUP(B311,祝日!B:B,1,FALSE),"休日",""),""))</f>
        <v/>
      </c>
      <c r="E311" s="169"/>
      <c r="F311" s="170" t="str">
        <f t="shared" si="21"/>
        <v/>
      </c>
      <c r="G311" s="172"/>
      <c r="H311" s="170" t="str">
        <f t="shared" si="22"/>
        <v/>
      </c>
      <c r="I311" t="str">
        <f t="shared" si="23"/>
        <v>○</v>
      </c>
      <c r="J311" t="str">
        <f>IF(AND(YEAR(B311)=YEAR($B$8)+1,MONTH(B311)=4),"×",IF(B311&lt;基本情報!$C$8,"×",IF(B311&lt;基本情報!$C$9,"-",IF(B311&gt;=基本情報!$E$9+1,"×",IF(AND(B311&gt;=基本情報!$C$9,B311&lt;=基本情報!$E$9),"○",IF(TRUE,"×"))))))</f>
        <v>×</v>
      </c>
      <c r="K311" t="str">
        <f>IF(AND(YEAR(B311)=YEAR($B$8)+1,MONTH(B311)=4),"×",IF(B311&lt;基本情報!$C$12,"×",IF(B311&lt;基本情報!$C$13,"-",IF(B311&gt;=基本情報!$E$13+1,"×",IF(AND(B311&gt;=基本情報!$C$13,B311&lt;=基本情報!$E$13),"○",IF(TRUE,"×"))))))</f>
        <v>×</v>
      </c>
    </row>
    <row r="312" spans="2:11" x14ac:dyDescent="0.4">
      <c r="B312" s="8">
        <f t="shared" si="24"/>
        <v>46052</v>
      </c>
      <c r="C312" s="43" t="str">
        <f t="shared" si="20"/>
        <v>金</v>
      </c>
      <c r="D312" s="45" t="str">
        <f>IF(WEEKDAY(B312,2)&gt;5,"休日",IFERROR(IF(VLOOKUP(B312,祝日!B:B,1,FALSE),"休日",""),""))</f>
        <v/>
      </c>
      <c r="E312" s="169"/>
      <c r="F312" s="170" t="str">
        <f t="shared" si="21"/>
        <v/>
      </c>
      <c r="G312" s="172"/>
      <c r="H312" s="170" t="str">
        <f t="shared" si="22"/>
        <v/>
      </c>
      <c r="I312" t="str">
        <f t="shared" si="23"/>
        <v>○</v>
      </c>
      <c r="J312" t="str">
        <f>IF(AND(YEAR(B312)=YEAR($B$8)+1,MONTH(B312)=4),"×",IF(B312&lt;基本情報!$C$8,"×",IF(B312&lt;基本情報!$C$9,"-",IF(B312&gt;=基本情報!$E$9+1,"×",IF(AND(B312&gt;=基本情報!$C$9,B312&lt;=基本情報!$E$9),"○",IF(TRUE,"×"))))))</f>
        <v>×</v>
      </c>
      <c r="K312" t="str">
        <f>IF(AND(YEAR(B312)=YEAR($B$8)+1,MONTH(B312)=4),"×",IF(B312&lt;基本情報!$C$12,"×",IF(B312&lt;基本情報!$C$13,"-",IF(B312&gt;=基本情報!$E$13+1,"×",IF(AND(B312&gt;=基本情報!$C$13,B312&lt;=基本情報!$E$13),"○",IF(TRUE,"×"))))))</f>
        <v>×</v>
      </c>
    </row>
    <row r="313" spans="2:11" x14ac:dyDescent="0.4">
      <c r="B313" s="8">
        <f t="shared" si="24"/>
        <v>46053</v>
      </c>
      <c r="C313" s="43" t="str">
        <f t="shared" si="20"/>
        <v>土</v>
      </c>
      <c r="D313" s="45" t="str">
        <f>IF(WEEKDAY(B313,2)&gt;5,"休日",IFERROR(IF(VLOOKUP(B313,祝日!B:B,1,FALSE),"休日",""),""))</f>
        <v>休日</v>
      </c>
      <c r="E313" s="169"/>
      <c r="F313" s="170" t="str">
        <f t="shared" si="21"/>
        <v>休工</v>
      </c>
      <c r="G313" s="172"/>
      <c r="H313" s="170" t="str">
        <f t="shared" si="22"/>
        <v>休工</v>
      </c>
      <c r="I313" t="str">
        <f t="shared" si="23"/>
        <v>○</v>
      </c>
      <c r="J313" t="str">
        <f>IF(AND(YEAR(B313)=YEAR($B$8)+1,MONTH(B313)=4),"×",IF(B313&lt;基本情報!$C$8,"×",IF(B313&lt;基本情報!$C$9,"-",IF(B313&gt;=基本情報!$E$9+1,"×",IF(AND(B313&gt;=基本情報!$C$9,B313&lt;=基本情報!$E$9),"○",IF(TRUE,"×"))))))</f>
        <v>×</v>
      </c>
      <c r="K313" t="str">
        <f>IF(AND(YEAR(B313)=YEAR($B$8)+1,MONTH(B313)=4),"×",IF(B313&lt;基本情報!$C$12,"×",IF(B313&lt;基本情報!$C$13,"-",IF(B313&gt;=基本情報!$E$13+1,"×",IF(AND(B313&gt;=基本情報!$C$13,B313&lt;=基本情報!$E$13),"○",IF(TRUE,"×"))))))</f>
        <v>×</v>
      </c>
    </row>
    <row r="314" spans="2:11" x14ac:dyDescent="0.4">
      <c r="B314" s="8">
        <f t="shared" si="24"/>
        <v>46054</v>
      </c>
      <c r="C314" s="43" t="str">
        <f t="shared" si="20"/>
        <v>日</v>
      </c>
      <c r="D314" s="45" t="str">
        <f>IF(WEEKDAY(B314,2)&gt;5,"休日",IFERROR(IF(VLOOKUP(B314,祝日!B:B,1,FALSE),"休日",""),""))</f>
        <v>休日</v>
      </c>
      <c r="E314" s="169"/>
      <c r="F314" s="170" t="str">
        <f t="shared" si="21"/>
        <v>休工</v>
      </c>
      <c r="G314" s="172"/>
      <c r="H314" s="170" t="str">
        <f t="shared" si="22"/>
        <v>休工</v>
      </c>
      <c r="I314" t="str">
        <f t="shared" si="23"/>
        <v>○</v>
      </c>
      <c r="J314" t="str">
        <f>IF(AND(YEAR(B314)=YEAR($B$8)+1,MONTH(B314)=4),"×",IF(B314&lt;基本情報!$C$8,"×",IF(B314&lt;基本情報!$C$9,"-",IF(B314&gt;=基本情報!$E$9+1,"×",IF(AND(B314&gt;=基本情報!$C$9,B314&lt;=基本情報!$E$9),"○",IF(TRUE,"×"))))))</f>
        <v>×</v>
      </c>
      <c r="K314" t="str">
        <f>IF(AND(YEAR(B314)=YEAR($B$8)+1,MONTH(B314)=4),"×",IF(B314&lt;基本情報!$C$12,"×",IF(B314&lt;基本情報!$C$13,"-",IF(B314&gt;=基本情報!$E$13+1,"×",IF(AND(B314&gt;=基本情報!$C$13,B314&lt;=基本情報!$E$13),"○",IF(TRUE,"×"))))))</f>
        <v>×</v>
      </c>
    </row>
    <row r="315" spans="2:11" x14ac:dyDescent="0.4">
      <c r="B315" s="8">
        <f t="shared" si="24"/>
        <v>46055</v>
      </c>
      <c r="C315" s="43" t="str">
        <f t="shared" si="20"/>
        <v>月</v>
      </c>
      <c r="D315" s="45" t="str">
        <f>IF(WEEKDAY(B315,2)&gt;5,"休日",IFERROR(IF(VLOOKUP(B315,祝日!B:B,1,FALSE),"休日",""),""))</f>
        <v/>
      </c>
      <c r="E315" s="169"/>
      <c r="F315" s="170" t="str">
        <f t="shared" si="21"/>
        <v/>
      </c>
      <c r="G315" s="172"/>
      <c r="H315" s="170" t="str">
        <f t="shared" si="22"/>
        <v/>
      </c>
      <c r="I315" t="str">
        <f t="shared" si="23"/>
        <v>○</v>
      </c>
      <c r="J315" t="str">
        <f>IF(AND(YEAR(B315)=YEAR($B$8)+1,MONTH(B315)=4),"×",IF(B315&lt;基本情報!$C$8,"×",IF(B315&lt;基本情報!$C$9,"-",IF(B315&gt;=基本情報!$E$9+1,"×",IF(AND(B315&gt;=基本情報!$C$9,B315&lt;=基本情報!$E$9),"○",IF(TRUE,"×"))))))</f>
        <v>×</v>
      </c>
      <c r="K315" t="str">
        <f>IF(AND(YEAR(B315)=YEAR($B$8)+1,MONTH(B315)=4),"×",IF(B315&lt;基本情報!$C$12,"×",IF(B315&lt;基本情報!$C$13,"-",IF(B315&gt;=基本情報!$E$13+1,"×",IF(AND(B315&gt;=基本情報!$C$13,B315&lt;=基本情報!$E$13),"○",IF(TRUE,"×"))))))</f>
        <v>×</v>
      </c>
    </row>
    <row r="316" spans="2:11" x14ac:dyDescent="0.4">
      <c r="B316" s="8">
        <f t="shared" si="24"/>
        <v>46056</v>
      </c>
      <c r="C316" s="43" t="str">
        <f t="shared" si="20"/>
        <v>火</v>
      </c>
      <c r="D316" s="45" t="str">
        <f>IF(WEEKDAY(B316,2)&gt;5,"休日",IFERROR(IF(VLOOKUP(B316,祝日!B:B,1,FALSE),"休日",""),""))</f>
        <v/>
      </c>
      <c r="E316" s="169"/>
      <c r="F316" s="170" t="str">
        <f t="shared" si="21"/>
        <v/>
      </c>
      <c r="G316" s="172"/>
      <c r="H316" s="170" t="str">
        <f t="shared" si="22"/>
        <v/>
      </c>
      <c r="I316" t="str">
        <f t="shared" si="23"/>
        <v>○</v>
      </c>
      <c r="J316" t="str">
        <f>IF(AND(YEAR(B316)=YEAR($B$8)+1,MONTH(B316)=4),"×",IF(B316&lt;基本情報!$C$8,"×",IF(B316&lt;基本情報!$C$9,"-",IF(B316&gt;=基本情報!$E$9+1,"×",IF(AND(B316&gt;=基本情報!$C$9,B316&lt;=基本情報!$E$9),"○",IF(TRUE,"×"))))))</f>
        <v>×</v>
      </c>
      <c r="K316" t="str">
        <f>IF(AND(YEAR(B316)=YEAR($B$8)+1,MONTH(B316)=4),"×",IF(B316&lt;基本情報!$C$12,"×",IF(B316&lt;基本情報!$C$13,"-",IF(B316&gt;=基本情報!$E$13+1,"×",IF(AND(B316&gt;=基本情報!$C$13,B316&lt;=基本情報!$E$13),"○",IF(TRUE,"×"))))))</f>
        <v>×</v>
      </c>
    </row>
    <row r="317" spans="2:11" x14ac:dyDescent="0.4">
      <c r="B317" s="8">
        <f t="shared" si="24"/>
        <v>46057</v>
      </c>
      <c r="C317" s="43" t="str">
        <f t="shared" si="20"/>
        <v>水</v>
      </c>
      <c r="D317" s="45" t="str">
        <f>IF(WEEKDAY(B317,2)&gt;5,"休日",IFERROR(IF(VLOOKUP(B317,祝日!B:B,1,FALSE),"休日",""),""))</f>
        <v/>
      </c>
      <c r="E317" s="169"/>
      <c r="F317" s="170" t="str">
        <f t="shared" si="21"/>
        <v/>
      </c>
      <c r="G317" s="172"/>
      <c r="H317" s="170" t="str">
        <f t="shared" si="22"/>
        <v/>
      </c>
      <c r="I317" t="str">
        <f t="shared" si="23"/>
        <v>○</v>
      </c>
      <c r="J317" t="str">
        <f>IF(AND(YEAR(B317)=YEAR($B$8)+1,MONTH(B317)=4),"×",IF(B317&lt;基本情報!$C$8,"×",IF(B317&lt;基本情報!$C$9,"-",IF(B317&gt;=基本情報!$E$9+1,"×",IF(AND(B317&gt;=基本情報!$C$9,B317&lt;=基本情報!$E$9),"○",IF(TRUE,"×"))))))</f>
        <v>×</v>
      </c>
      <c r="K317" t="str">
        <f>IF(AND(YEAR(B317)=YEAR($B$8)+1,MONTH(B317)=4),"×",IF(B317&lt;基本情報!$C$12,"×",IF(B317&lt;基本情報!$C$13,"-",IF(B317&gt;=基本情報!$E$13+1,"×",IF(AND(B317&gt;=基本情報!$C$13,B317&lt;=基本情報!$E$13),"○",IF(TRUE,"×"))))))</f>
        <v>×</v>
      </c>
    </row>
    <row r="318" spans="2:11" x14ac:dyDescent="0.4">
      <c r="B318" s="8">
        <f t="shared" si="24"/>
        <v>46058</v>
      </c>
      <c r="C318" s="43" t="str">
        <f t="shared" si="20"/>
        <v>木</v>
      </c>
      <c r="D318" s="45" t="str">
        <f>IF(WEEKDAY(B318,2)&gt;5,"休日",IFERROR(IF(VLOOKUP(B318,祝日!B:B,1,FALSE),"休日",""),""))</f>
        <v/>
      </c>
      <c r="E318" s="169"/>
      <c r="F318" s="170" t="str">
        <f t="shared" si="21"/>
        <v/>
      </c>
      <c r="G318" s="172"/>
      <c r="H318" s="170" t="str">
        <f t="shared" si="22"/>
        <v/>
      </c>
      <c r="I318" t="str">
        <f t="shared" si="23"/>
        <v>○</v>
      </c>
      <c r="J318" t="str">
        <f>IF(AND(YEAR(B318)=YEAR($B$8)+1,MONTH(B318)=4),"×",IF(B318&lt;基本情報!$C$8,"×",IF(B318&lt;基本情報!$C$9,"-",IF(B318&gt;=基本情報!$E$9+1,"×",IF(AND(B318&gt;=基本情報!$C$9,B318&lt;=基本情報!$E$9),"○",IF(TRUE,"×"))))))</f>
        <v>×</v>
      </c>
      <c r="K318" t="str">
        <f>IF(AND(YEAR(B318)=YEAR($B$8)+1,MONTH(B318)=4),"×",IF(B318&lt;基本情報!$C$12,"×",IF(B318&lt;基本情報!$C$13,"-",IF(B318&gt;=基本情報!$E$13+1,"×",IF(AND(B318&gt;=基本情報!$C$13,B318&lt;=基本情報!$E$13),"○",IF(TRUE,"×"))))))</f>
        <v>×</v>
      </c>
    </row>
    <row r="319" spans="2:11" x14ac:dyDescent="0.4">
      <c r="B319" s="8">
        <f t="shared" si="24"/>
        <v>46059</v>
      </c>
      <c r="C319" s="43" t="str">
        <f t="shared" si="20"/>
        <v>金</v>
      </c>
      <c r="D319" s="45" t="str">
        <f>IF(WEEKDAY(B319,2)&gt;5,"休日",IFERROR(IF(VLOOKUP(B319,祝日!B:B,1,FALSE),"休日",""),""))</f>
        <v/>
      </c>
      <c r="E319" s="169"/>
      <c r="F319" s="170" t="str">
        <f t="shared" si="21"/>
        <v/>
      </c>
      <c r="G319" s="172"/>
      <c r="H319" s="170" t="str">
        <f t="shared" si="22"/>
        <v/>
      </c>
      <c r="I319" t="str">
        <f t="shared" si="23"/>
        <v>○</v>
      </c>
      <c r="J319" t="str">
        <f>IF(AND(YEAR(B319)=YEAR($B$8)+1,MONTH(B319)=4),"×",IF(B319&lt;基本情報!$C$8,"×",IF(B319&lt;基本情報!$C$9,"-",IF(B319&gt;=基本情報!$E$9+1,"×",IF(AND(B319&gt;=基本情報!$C$9,B319&lt;=基本情報!$E$9),"○",IF(TRUE,"×"))))))</f>
        <v>×</v>
      </c>
      <c r="K319" t="str">
        <f>IF(AND(YEAR(B319)=YEAR($B$8)+1,MONTH(B319)=4),"×",IF(B319&lt;基本情報!$C$12,"×",IF(B319&lt;基本情報!$C$13,"-",IF(B319&gt;=基本情報!$E$13+1,"×",IF(AND(B319&gt;=基本情報!$C$13,B319&lt;=基本情報!$E$13),"○",IF(TRUE,"×"))))))</f>
        <v>×</v>
      </c>
    </row>
    <row r="320" spans="2:11" x14ac:dyDescent="0.4">
      <c r="B320" s="8">
        <f t="shared" si="24"/>
        <v>46060</v>
      </c>
      <c r="C320" s="43" t="str">
        <f t="shared" si="20"/>
        <v>土</v>
      </c>
      <c r="D320" s="45" t="str">
        <f>IF(WEEKDAY(B320,2)&gt;5,"休日",IFERROR(IF(VLOOKUP(B320,祝日!B:B,1,FALSE),"休日",""),""))</f>
        <v>休日</v>
      </c>
      <c r="E320" s="169"/>
      <c r="F320" s="170" t="str">
        <f t="shared" si="21"/>
        <v>休工</v>
      </c>
      <c r="G320" s="172"/>
      <c r="H320" s="170" t="str">
        <f t="shared" si="22"/>
        <v>休工</v>
      </c>
      <c r="I320" t="str">
        <f t="shared" si="23"/>
        <v>○</v>
      </c>
      <c r="J320" t="str">
        <f>IF(AND(YEAR(B320)=YEAR($B$8)+1,MONTH(B320)=4),"×",IF(B320&lt;基本情報!$C$8,"×",IF(B320&lt;基本情報!$C$9,"-",IF(B320&gt;=基本情報!$E$9+1,"×",IF(AND(B320&gt;=基本情報!$C$9,B320&lt;=基本情報!$E$9),"○",IF(TRUE,"×"))))))</f>
        <v>×</v>
      </c>
      <c r="K320" t="str">
        <f>IF(AND(YEAR(B320)=YEAR($B$8)+1,MONTH(B320)=4),"×",IF(B320&lt;基本情報!$C$12,"×",IF(B320&lt;基本情報!$C$13,"-",IF(B320&gt;=基本情報!$E$13+1,"×",IF(AND(B320&gt;=基本情報!$C$13,B320&lt;=基本情報!$E$13),"○",IF(TRUE,"×"))))))</f>
        <v>×</v>
      </c>
    </row>
    <row r="321" spans="2:11" x14ac:dyDescent="0.4">
      <c r="B321" s="8">
        <f t="shared" si="24"/>
        <v>46061</v>
      </c>
      <c r="C321" s="43" t="str">
        <f t="shared" si="20"/>
        <v>日</v>
      </c>
      <c r="D321" s="45" t="str">
        <f>IF(WEEKDAY(B321,2)&gt;5,"休日",IFERROR(IF(VLOOKUP(B321,祝日!B:B,1,FALSE),"休日",""),""))</f>
        <v>休日</v>
      </c>
      <c r="E321" s="169"/>
      <c r="F321" s="170" t="str">
        <f t="shared" si="21"/>
        <v>休工</v>
      </c>
      <c r="G321" s="172"/>
      <c r="H321" s="170" t="str">
        <f t="shared" si="22"/>
        <v>休工</v>
      </c>
      <c r="I321" t="str">
        <f t="shared" si="23"/>
        <v>○</v>
      </c>
      <c r="J321" t="str">
        <f>IF(AND(YEAR(B321)=YEAR($B$8)+1,MONTH(B321)=4),"×",IF(B321&lt;基本情報!$C$8,"×",IF(B321&lt;基本情報!$C$9,"-",IF(B321&gt;=基本情報!$E$9+1,"×",IF(AND(B321&gt;=基本情報!$C$9,B321&lt;=基本情報!$E$9),"○",IF(TRUE,"×"))))))</f>
        <v>×</v>
      </c>
      <c r="K321" t="str">
        <f>IF(AND(YEAR(B321)=YEAR($B$8)+1,MONTH(B321)=4),"×",IF(B321&lt;基本情報!$C$12,"×",IF(B321&lt;基本情報!$C$13,"-",IF(B321&gt;=基本情報!$E$13+1,"×",IF(AND(B321&gt;=基本情報!$C$13,B321&lt;=基本情報!$E$13),"○",IF(TRUE,"×"))))))</f>
        <v>×</v>
      </c>
    </row>
    <row r="322" spans="2:11" x14ac:dyDescent="0.4">
      <c r="B322" s="8">
        <f t="shared" si="24"/>
        <v>46062</v>
      </c>
      <c r="C322" s="43" t="str">
        <f t="shared" si="20"/>
        <v>月</v>
      </c>
      <c r="D322" s="45" t="str">
        <f>IF(WEEKDAY(B322,2)&gt;5,"休日",IFERROR(IF(VLOOKUP(B322,祝日!B:B,1,FALSE),"休日",""),""))</f>
        <v/>
      </c>
      <c r="E322" s="169"/>
      <c r="F322" s="170" t="str">
        <f t="shared" si="21"/>
        <v/>
      </c>
      <c r="G322" s="172"/>
      <c r="H322" s="170" t="str">
        <f t="shared" si="22"/>
        <v/>
      </c>
      <c r="I322" t="str">
        <f t="shared" si="23"/>
        <v>○</v>
      </c>
      <c r="J322" t="str">
        <f>IF(AND(YEAR(B322)=YEAR($B$8)+1,MONTH(B322)=4),"×",IF(B322&lt;基本情報!$C$8,"×",IF(B322&lt;基本情報!$C$9,"-",IF(B322&gt;=基本情報!$E$9+1,"×",IF(AND(B322&gt;=基本情報!$C$9,B322&lt;=基本情報!$E$9),"○",IF(TRUE,"×"))))))</f>
        <v>×</v>
      </c>
      <c r="K322" t="str">
        <f>IF(AND(YEAR(B322)=YEAR($B$8)+1,MONTH(B322)=4),"×",IF(B322&lt;基本情報!$C$12,"×",IF(B322&lt;基本情報!$C$13,"-",IF(B322&gt;=基本情報!$E$13+1,"×",IF(AND(B322&gt;=基本情報!$C$13,B322&lt;=基本情報!$E$13),"○",IF(TRUE,"×"))))))</f>
        <v>×</v>
      </c>
    </row>
    <row r="323" spans="2:11" x14ac:dyDescent="0.4">
      <c r="B323" s="8">
        <f t="shared" si="24"/>
        <v>46063</v>
      </c>
      <c r="C323" s="43" t="str">
        <f t="shared" si="20"/>
        <v>火</v>
      </c>
      <c r="D323" s="45" t="str">
        <f>IF(WEEKDAY(B323,2)&gt;5,"休日",IFERROR(IF(VLOOKUP(B323,祝日!B:B,1,FALSE),"休日",""),""))</f>
        <v/>
      </c>
      <c r="E323" s="169"/>
      <c r="F323" s="170" t="str">
        <f t="shared" si="21"/>
        <v/>
      </c>
      <c r="G323" s="172"/>
      <c r="H323" s="170" t="str">
        <f t="shared" si="22"/>
        <v/>
      </c>
      <c r="I323" t="str">
        <f t="shared" si="23"/>
        <v>○</v>
      </c>
      <c r="J323" t="str">
        <f>IF(AND(YEAR(B323)=YEAR($B$8)+1,MONTH(B323)=4),"×",IF(B323&lt;基本情報!$C$8,"×",IF(B323&lt;基本情報!$C$9,"-",IF(B323&gt;=基本情報!$E$9+1,"×",IF(AND(B323&gt;=基本情報!$C$9,B323&lt;=基本情報!$E$9),"○",IF(TRUE,"×"))))))</f>
        <v>×</v>
      </c>
      <c r="K323" t="str">
        <f>IF(AND(YEAR(B323)=YEAR($B$8)+1,MONTH(B323)=4),"×",IF(B323&lt;基本情報!$C$12,"×",IF(B323&lt;基本情報!$C$13,"-",IF(B323&gt;=基本情報!$E$13+1,"×",IF(AND(B323&gt;=基本情報!$C$13,B323&lt;=基本情報!$E$13),"○",IF(TRUE,"×"))))))</f>
        <v>×</v>
      </c>
    </row>
    <row r="324" spans="2:11" x14ac:dyDescent="0.4">
      <c r="B324" s="8">
        <f t="shared" si="24"/>
        <v>46064</v>
      </c>
      <c r="C324" s="43" t="str">
        <f t="shared" si="20"/>
        <v>水</v>
      </c>
      <c r="D324" s="45" t="str">
        <f>IF(WEEKDAY(B324,2)&gt;5,"休日",IFERROR(IF(VLOOKUP(B324,祝日!B:B,1,FALSE),"休日",""),""))</f>
        <v>休日</v>
      </c>
      <c r="E324" s="169"/>
      <c r="F324" s="170" t="str">
        <f t="shared" si="21"/>
        <v>休工</v>
      </c>
      <c r="G324" s="172"/>
      <c r="H324" s="170" t="str">
        <f t="shared" si="22"/>
        <v>休工</v>
      </c>
      <c r="I324" t="str">
        <f t="shared" si="23"/>
        <v>○</v>
      </c>
      <c r="J324" t="str">
        <f>IF(AND(YEAR(B324)=YEAR($B$8)+1,MONTH(B324)=4),"×",IF(B324&lt;基本情報!$C$8,"×",IF(B324&lt;基本情報!$C$9,"-",IF(B324&gt;=基本情報!$E$9+1,"×",IF(AND(B324&gt;=基本情報!$C$9,B324&lt;=基本情報!$E$9),"○",IF(TRUE,"×"))))))</f>
        <v>×</v>
      </c>
      <c r="K324" t="str">
        <f>IF(AND(YEAR(B324)=YEAR($B$8)+1,MONTH(B324)=4),"×",IF(B324&lt;基本情報!$C$12,"×",IF(B324&lt;基本情報!$C$13,"-",IF(B324&gt;=基本情報!$E$13+1,"×",IF(AND(B324&gt;=基本情報!$C$13,B324&lt;=基本情報!$E$13),"○",IF(TRUE,"×"))))))</f>
        <v>×</v>
      </c>
    </row>
    <row r="325" spans="2:11" x14ac:dyDescent="0.4">
      <c r="B325" s="8">
        <f t="shared" si="24"/>
        <v>46065</v>
      </c>
      <c r="C325" s="43" t="str">
        <f t="shared" si="20"/>
        <v>木</v>
      </c>
      <c r="D325" s="45" t="str">
        <f>IF(WEEKDAY(B325,2)&gt;5,"休日",IFERROR(IF(VLOOKUP(B325,祝日!B:B,1,FALSE),"休日",""),""))</f>
        <v/>
      </c>
      <c r="E325" s="169"/>
      <c r="F325" s="170" t="str">
        <f t="shared" si="21"/>
        <v/>
      </c>
      <c r="G325" s="172"/>
      <c r="H325" s="170" t="str">
        <f t="shared" si="22"/>
        <v/>
      </c>
      <c r="I325" t="str">
        <f t="shared" si="23"/>
        <v>○</v>
      </c>
      <c r="J325" t="str">
        <f>IF(AND(YEAR(B325)=YEAR($B$8)+1,MONTH(B325)=4),"×",IF(B325&lt;基本情報!$C$8,"×",IF(B325&lt;基本情報!$C$9,"-",IF(B325&gt;=基本情報!$E$9+1,"×",IF(AND(B325&gt;=基本情報!$C$9,B325&lt;=基本情報!$E$9),"○",IF(TRUE,"×"))))))</f>
        <v>×</v>
      </c>
      <c r="K325" t="str">
        <f>IF(AND(YEAR(B325)=YEAR($B$8)+1,MONTH(B325)=4),"×",IF(B325&lt;基本情報!$C$12,"×",IF(B325&lt;基本情報!$C$13,"-",IF(B325&gt;=基本情報!$E$13+1,"×",IF(AND(B325&gt;=基本情報!$C$13,B325&lt;=基本情報!$E$13),"○",IF(TRUE,"×"))))))</f>
        <v>×</v>
      </c>
    </row>
    <row r="326" spans="2:11" x14ac:dyDescent="0.4">
      <c r="B326" s="8">
        <f t="shared" si="24"/>
        <v>46066</v>
      </c>
      <c r="C326" s="43" t="str">
        <f t="shared" si="20"/>
        <v>金</v>
      </c>
      <c r="D326" s="45" t="str">
        <f>IF(WEEKDAY(B326,2)&gt;5,"休日",IFERROR(IF(VLOOKUP(B326,祝日!B:B,1,FALSE),"休日",""),""))</f>
        <v/>
      </c>
      <c r="E326" s="169"/>
      <c r="F326" s="170" t="str">
        <f t="shared" si="21"/>
        <v/>
      </c>
      <c r="G326" s="172"/>
      <c r="H326" s="170" t="str">
        <f t="shared" si="22"/>
        <v/>
      </c>
      <c r="I326" t="str">
        <f t="shared" si="23"/>
        <v>○</v>
      </c>
      <c r="J326" t="str">
        <f>IF(AND(YEAR(B326)=YEAR($B$8)+1,MONTH(B326)=4),"×",IF(B326&lt;基本情報!$C$8,"×",IF(B326&lt;基本情報!$C$9,"-",IF(B326&gt;=基本情報!$E$9+1,"×",IF(AND(B326&gt;=基本情報!$C$9,B326&lt;=基本情報!$E$9),"○",IF(TRUE,"×"))))))</f>
        <v>×</v>
      </c>
      <c r="K326" t="str">
        <f>IF(AND(YEAR(B326)=YEAR($B$8)+1,MONTH(B326)=4),"×",IF(B326&lt;基本情報!$C$12,"×",IF(B326&lt;基本情報!$C$13,"-",IF(B326&gt;=基本情報!$E$13+1,"×",IF(AND(B326&gt;=基本情報!$C$13,B326&lt;=基本情報!$E$13),"○",IF(TRUE,"×"))))))</f>
        <v>×</v>
      </c>
    </row>
    <row r="327" spans="2:11" x14ac:dyDescent="0.4">
      <c r="B327" s="8">
        <f t="shared" si="24"/>
        <v>46067</v>
      </c>
      <c r="C327" s="43" t="str">
        <f t="shared" si="20"/>
        <v>土</v>
      </c>
      <c r="D327" s="45" t="str">
        <f>IF(WEEKDAY(B327,2)&gt;5,"休日",IFERROR(IF(VLOOKUP(B327,祝日!B:B,1,FALSE),"休日",""),""))</f>
        <v>休日</v>
      </c>
      <c r="E327" s="169"/>
      <c r="F327" s="170" t="str">
        <f t="shared" si="21"/>
        <v>休工</v>
      </c>
      <c r="G327" s="172"/>
      <c r="H327" s="170" t="str">
        <f t="shared" si="22"/>
        <v>休工</v>
      </c>
      <c r="I327" t="str">
        <f t="shared" si="23"/>
        <v>○</v>
      </c>
      <c r="J327" t="str">
        <f>IF(AND(YEAR(B327)=YEAR($B$8)+1,MONTH(B327)=4),"×",IF(B327&lt;基本情報!$C$8,"×",IF(B327&lt;基本情報!$C$9,"-",IF(B327&gt;=基本情報!$E$9+1,"×",IF(AND(B327&gt;=基本情報!$C$9,B327&lt;=基本情報!$E$9),"○",IF(TRUE,"×"))))))</f>
        <v>×</v>
      </c>
      <c r="K327" t="str">
        <f>IF(AND(YEAR(B327)=YEAR($B$8)+1,MONTH(B327)=4),"×",IF(B327&lt;基本情報!$C$12,"×",IF(B327&lt;基本情報!$C$13,"-",IF(B327&gt;=基本情報!$E$13+1,"×",IF(AND(B327&gt;=基本情報!$C$13,B327&lt;=基本情報!$E$13),"○",IF(TRUE,"×"))))))</f>
        <v>×</v>
      </c>
    </row>
    <row r="328" spans="2:11" x14ac:dyDescent="0.4">
      <c r="B328" s="8">
        <f t="shared" si="24"/>
        <v>46068</v>
      </c>
      <c r="C328" s="43" t="str">
        <f t="shared" ref="C328:C374" si="25">TEXT(B328,"aaa")</f>
        <v>日</v>
      </c>
      <c r="D328" s="45" t="str">
        <f>IF(WEEKDAY(B328,2)&gt;5,"休日",IFERROR(IF(VLOOKUP(B328,祝日!B:B,1,FALSE),"休日",""),""))</f>
        <v>休日</v>
      </c>
      <c r="E328" s="169"/>
      <c r="F328" s="170" t="str">
        <f t="shared" ref="F328:F373" si="26">IF(OR(E328="夏季休暇",E328="年末年始休暇",E328="一時中止",E328="工場制作",E328="発注者指示",E328="その他",D328="休日"),"休工","")</f>
        <v>休工</v>
      </c>
      <c r="G328" s="172"/>
      <c r="H328" s="170" t="str">
        <f t="shared" ref="H328:H373" si="27">IF(OR(G328="夏季休暇",G328="年末年始休暇",G328="一時中止",G328="工場制作",G328="発注者指示",G328="その他",D328="休日"),"休工","")</f>
        <v>休工</v>
      </c>
      <c r="I328" t="str">
        <f t="shared" ref="I328:I372" si="28">IF(F328=H328,"○","")</f>
        <v>○</v>
      </c>
      <c r="J328" t="str">
        <f>IF(AND(YEAR(B328)=YEAR($B$8)+1,MONTH(B328)=4),"×",IF(B328&lt;基本情報!$C$8,"×",IF(B328&lt;基本情報!$C$9,"-",IF(B328&gt;=基本情報!$E$9+1,"×",IF(AND(B328&gt;=基本情報!$C$9,B328&lt;=基本情報!$E$9),"○",IF(TRUE,"×"))))))</f>
        <v>×</v>
      </c>
      <c r="K328" t="str">
        <f>IF(AND(YEAR(B328)=YEAR($B$8)+1,MONTH(B328)=4),"×",IF(B328&lt;基本情報!$C$12,"×",IF(B328&lt;基本情報!$C$13,"-",IF(B328&gt;=基本情報!$E$13+1,"×",IF(AND(B328&gt;=基本情報!$C$13,B328&lt;=基本情報!$E$13),"○",IF(TRUE,"×"))))))</f>
        <v>×</v>
      </c>
    </row>
    <row r="329" spans="2:11" x14ac:dyDescent="0.4">
      <c r="B329" s="8">
        <f t="shared" si="24"/>
        <v>46069</v>
      </c>
      <c r="C329" s="43" t="str">
        <f t="shared" si="25"/>
        <v>月</v>
      </c>
      <c r="D329" s="45" t="str">
        <f>IF(WEEKDAY(B329,2)&gt;5,"休日",IFERROR(IF(VLOOKUP(B329,祝日!B:B,1,FALSE),"休日",""),""))</f>
        <v/>
      </c>
      <c r="E329" s="169"/>
      <c r="F329" s="170" t="str">
        <f t="shared" si="26"/>
        <v/>
      </c>
      <c r="G329" s="172"/>
      <c r="H329" s="170" t="str">
        <f t="shared" si="27"/>
        <v/>
      </c>
      <c r="I329" t="str">
        <f t="shared" si="28"/>
        <v>○</v>
      </c>
      <c r="J329" t="str">
        <f>IF(AND(YEAR(B329)=YEAR($B$8)+1,MONTH(B329)=4),"×",IF(B329&lt;基本情報!$C$8,"×",IF(B329&lt;基本情報!$C$9,"-",IF(B329&gt;=基本情報!$E$9+1,"×",IF(AND(B329&gt;=基本情報!$C$9,B329&lt;=基本情報!$E$9),"○",IF(TRUE,"×"))))))</f>
        <v>×</v>
      </c>
      <c r="K329" t="str">
        <f>IF(AND(YEAR(B329)=YEAR($B$8)+1,MONTH(B329)=4),"×",IF(B329&lt;基本情報!$C$12,"×",IF(B329&lt;基本情報!$C$13,"-",IF(B329&gt;=基本情報!$E$13+1,"×",IF(AND(B329&gt;=基本情報!$C$13,B329&lt;=基本情報!$E$13),"○",IF(TRUE,"×"))))))</f>
        <v>×</v>
      </c>
    </row>
    <row r="330" spans="2:11" x14ac:dyDescent="0.4">
      <c r="B330" s="8">
        <f t="shared" ref="B330:B374" si="29">B329+1</f>
        <v>46070</v>
      </c>
      <c r="C330" s="43" t="str">
        <f t="shared" si="25"/>
        <v>火</v>
      </c>
      <c r="D330" s="45" t="str">
        <f>IF(WEEKDAY(B330,2)&gt;5,"休日",IFERROR(IF(VLOOKUP(B330,祝日!B:B,1,FALSE),"休日",""),""))</f>
        <v/>
      </c>
      <c r="E330" s="169"/>
      <c r="F330" s="170" t="str">
        <f t="shared" si="26"/>
        <v/>
      </c>
      <c r="G330" s="172"/>
      <c r="H330" s="170" t="str">
        <f t="shared" si="27"/>
        <v/>
      </c>
      <c r="I330" t="str">
        <f t="shared" si="28"/>
        <v>○</v>
      </c>
      <c r="J330" t="str">
        <f>IF(AND(YEAR(B330)=YEAR($B$8)+1,MONTH(B330)=4),"×",IF(B330&lt;基本情報!$C$8,"×",IF(B330&lt;基本情報!$C$9,"-",IF(B330&gt;=基本情報!$E$9+1,"×",IF(AND(B330&gt;=基本情報!$C$9,B330&lt;=基本情報!$E$9),"○",IF(TRUE,"×"))))))</f>
        <v>×</v>
      </c>
      <c r="K330" t="str">
        <f>IF(AND(YEAR(B330)=YEAR($B$8)+1,MONTH(B330)=4),"×",IF(B330&lt;基本情報!$C$12,"×",IF(B330&lt;基本情報!$C$13,"-",IF(B330&gt;=基本情報!$E$13+1,"×",IF(AND(B330&gt;=基本情報!$C$13,B330&lt;=基本情報!$E$13),"○",IF(TRUE,"×"))))))</f>
        <v>×</v>
      </c>
    </row>
    <row r="331" spans="2:11" x14ac:dyDescent="0.4">
      <c r="B331" s="8">
        <f t="shared" si="29"/>
        <v>46071</v>
      </c>
      <c r="C331" s="43" t="str">
        <f t="shared" si="25"/>
        <v>水</v>
      </c>
      <c r="D331" s="45" t="str">
        <f>IF(WEEKDAY(B331,2)&gt;5,"休日",IFERROR(IF(VLOOKUP(B331,祝日!B:B,1,FALSE),"休日",""),""))</f>
        <v/>
      </c>
      <c r="E331" s="169"/>
      <c r="F331" s="170" t="str">
        <f t="shared" si="26"/>
        <v/>
      </c>
      <c r="G331" s="172"/>
      <c r="H331" s="170" t="str">
        <f t="shared" si="27"/>
        <v/>
      </c>
      <c r="I331" t="str">
        <f t="shared" si="28"/>
        <v>○</v>
      </c>
      <c r="J331" t="str">
        <f>IF(AND(YEAR(B331)=YEAR($B$8)+1,MONTH(B331)=4),"×",IF(B331&lt;基本情報!$C$8,"×",IF(B331&lt;基本情報!$C$9,"-",IF(B331&gt;=基本情報!$E$9+1,"×",IF(AND(B331&gt;=基本情報!$C$9,B331&lt;=基本情報!$E$9),"○",IF(TRUE,"×"))))))</f>
        <v>×</v>
      </c>
      <c r="K331" t="str">
        <f>IF(AND(YEAR(B331)=YEAR($B$8)+1,MONTH(B331)=4),"×",IF(B331&lt;基本情報!$C$12,"×",IF(B331&lt;基本情報!$C$13,"-",IF(B331&gt;=基本情報!$E$13+1,"×",IF(AND(B331&gt;=基本情報!$C$13,B331&lt;=基本情報!$E$13),"○",IF(TRUE,"×"))))))</f>
        <v>×</v>
      </c>
    </row>
    <row r="332" spans="2:11" x14ac:dyDescent="0.4">
      <c r="B332" s="8">
        <f t="shared" si="29"/>
        <v>46072</v>
      </c>
      <c r="C332" s="43" t="str">
        <f t="shared" si="25"/>
        <v>木</v>
      </c>
      <c r="D332" s="45" t="str">
        <f>IF(WEEKDAY(B332,2)&gt;5,"休日",IFERROR(IF(VLOOKUP(B332,祝日!B:B,1,FALSE),"休日",""),""))</f>
        <v/>
      </c>
      <c r="E332" s="169"/>
      <c r="F332" s="170" t="str">
        <f t="shared" si="26"/>
        <v/>
      </c>
      <c r="G332" s="172"/>
      <c r="H332" s="170" t="str">
        <f t="shared" si="27"/>
        <v/>
      </c>
      <c r="I332" t="str">
        <f t="shared" si="28"/>
        <v>○</v>
      </c>
      <c r="J332" t="str">
        <f>IF(AND(YEAR(B332)=YEAR($B$8)+1,MONTH(B332)=4),"×",IF(B332&lt;基本情報!$C$8,"×",IF(B332&lt;基本情報!$C$9,"-",IF(B332&gt;=基本情報!$E$9+1,"×",IF(AND(B332&gt;=基本情報!$C$9,B332&lt;=基本情報!$E$9),"○",IF(TRUE,"×"))))))</f>
        <v>×</v>
      </c>
      <c r="K332" t="str">
        <f>IF(AND(YEAR(B332)=YEAR($B$8)+1,MONTH(B332)=4),"×",IF(B332&lt;基本情報!$C$12,"×",IF(B332&lt;基本情報!$C$13,"-",IF(B332&gt;=基本情報!$E$13+1,"×",IF(AND(B332&gt;=基本情報!$C$13,B332&lt;=基本情報!$E$13),"○",IF(TRUE,"×"))))))</f>
        <v>×</v>
      </c>
    </row>
    <row r="333" spans="2:11" x14ac:dyDescent="0.4">
      <c r="B333" s="8">
        <f t="shared" si="29"/>
        <v>46073</v>
      </c>
      <c r="C333" s="43" t="str">
        <f t="shared" si="25"/>
        <v>金</v>
      </c>
      <c r="D333" s="45" t="str">
        <f>IF(WEEKDAY(B333,2)&gt;5,"休日",IFERROR(IF(VLOOKUP(B333,祝日!B:B,1,FALSE),"休日",""),""))</f>
        <v/>
      </c>
      <c r="E333" s="169"/>
      <c r="F333" s="170" t="str">
        <f t="shared" si="26"/>
        <v/>
      </c>
      <c r="G333" s="172"/>
      <c r="H333" s="170" t="str">
        <f t="shared" si="27"/>
        <v/>
      </c>
      <c r="I333" t="str">
        <f t="shared" si="28"/>
        <v>○</v>
      </c>
      <c r="J333" t="str">
        <f>IF(AND(YEAR(B333)=YEAR($B$8)+1,MONTH(B333)=4),"×",IF(B333&lt;基本情報!$C$8,"×",IF(B333&lt;基本情報!$C$9,"-",IF(B333&gt;=基本情報!$E$9+1,"×",IF(AND(B333&gt;=基本情報!$C$9,B333&lt;=基本情報!$E$9),"○",IF(TRUE,"×"))))))</f>
        <v>×</v>
      </c>
      <c r="K333" t="str">
        <f>IF(AND(YEAR(B333)=YEAR($B$8)+1,MONTH(B333)=4),"×",IF(B333&lt;基本情報!$C$12,"×",IF(B333&lt;基本情報!$C$13,"-",IF(B333&gt;=基本情報!$E$13+1,"×",IF(AND(B333&gt;=基本情報!$C$13,B333&lt;=基本情報!$E$13),"○",IF(TRUE,"×"))))))</f>
        <v>×</v>
      </c>
    </row>
    <row r="334" spans="2:11" x14ac:dyDescent="0.4">
      <c r="B334" s="8">
        <f t="shared" si="29"/>
        <v>46074</v>
      </c>
      <c r="C334" s="43" t="str">
        <f t="shared" si="25"/>
        <v>土</v>
      </c>
      <c r="D334" s="45" t="str">
        <f>IF(WEEKDAY(B334,2)&gt;5,"休日",IFERROR(IF(VLOOKUP(B334,祝日!B:B,1,FALSE),"休日",""),""))</f>
        <v>休日</v>
      </c>
      <c r="E334" s="169"/>
      <c r="F334" s="170" t="str">
        <f t="shared" si="26"/>
        <v>休工</v>
      </c>
      <c r="G334" s="172"/>
      <c r="H334" s="170" t="str">
        <f t="shared" si="27"/>
        <v>休工</v>
      </c>
      <c r="I334" t="str">
        <f t="shared" si="28"/>
        <v>○</v>
      </c>
      <c r="J334" t="str">
        <f>IF(AND(YEAR(B334)=YEAR($B$8)+1,MONTH(B334)=4),"×",IF(B334&lt;基本情報!$C$8,"×",IF(B334&lt;基本情報!$C$9,"-",IF(B334&gt;=基本情報!$E$9+1,"×",IF(AND(B334&gt;=基本情報!$C$9,B334&lt;=基本情報!$E$9),"○",IF(TRUE,"×"))))))</f>
        <v>×</v>
      </c>
      <c r="K334" t="str">
        <f>IF(AND(YEAR(B334)=YEAR($B$8)+1,MONTH(B334)=4),"×",IF(B334&lt;基本情報!$C$12,"×",IF(B334&lt;基本情報!$C$13,"-",IF(B334&gt;=基本情報!$E$13+1,"×",IF(AND(B334&gt;=基本情報!$C$13,B334&lt;=基本情報!$E$13),"○",IF(TRUE,"×"))))))</f>
        <v>×</v>
      </c>
    </row>
    <row r="335" spans="2:11" x14ac:dyDescent="0.4">
      <c r="B335" s="8">
        <f t="shared" si="29"/>
        <v>46075</v>
      </c>
      <c r="C335" s="43" t="str">
        <f t="shared" si="25"/>
        <v>日</v>
      </c>
      <c r="D335" s="45" t="str">
        <f>IF(WEEKDAY(B335,2)&gt;5,"休日",IFERROR(IF(VLOOKUP(B335,祝日!B:B,1,FALSE),"休日",""),""))</f>
        <v>休日</v>
      </c>
      <c r="E335" s="169"/>
      <c r="F335" s="170" t="str">
        <f t="shared" si="26"/>
        <v>休工</v>
      </c>
      <c r="G335" s="172"/>
      <c r="H335" s="170" t="str">
        <f t="shared" si="27"/>
        <v>休工</v>
      </c>
      <c r="I335" t="str">
        <f t="shared" si="28"/>
        <v>○</v>
      </c>
      <c r="J335" t="str">
        <f>IF(AND(YEAR(B335)=YEAR($B$8)+1,MONTH(B335)=4),"×",IF(B335&lt;基本情報!$C$8,"×",IF(B335&lt;基本情報!$C$9,"-",IF(B335&gt;=基本情報!$E$9+1,"×",IF(AND(B335&gt;=基本情報!$C$9,B335&lt;=基本情報!$E$9),"○",IF(TRUE,"×"))))))</f>
        <v>×</v>
      </c>
      <c r="K335" t="str">
        <f>IF(AND(YEAR(B335)=YEAR($B$8)+1,MONTH(B335)=4),"×",IF(B335&lt;基本情報!$C$12,"×",IF(B335&lt;基本情報!$C$13,"-",IF(B335&gt;=基本情報!$E$13+1,"×",IF(AND(B335&gt;=基本情報!$C$13,B335&lt;=基本情報!$E$13),"○",IF(TRUE,"×"))))))</f>
        <v>×</v>
      </c>
    </row>
    <row r="336" spans="2:11" x14ac:dyDescent="0.4">
      <c r="B336" s="8">
        <f t="shared" si="29"/>
        <v>46076</v>
      </c>
      <c r="C336" s="43" t="str">
        <f t="shared" si="25"/>
        <v>月</v>
      </c>
      <c r="D336" s="45" t="str">
        <f>IF(WEEKDAY(B336,2)&gt;5,"休日",IFERROR(IF(VLOOKUP(B336,祝日!B:B,1,FALSE),"休日",""),""))</f>
        <v>休日</v>
      </c>
      <c r="E336" s="169"/>
      <c r="F336" s="170" t="str">
        <f t="shared" si="26"/>
        <v>休工</v>
      </c>
      <c r="G336" s="172"/>
      <c r="H336" s="170" t="str">
        <f t="shared" si="27"/>
        <v>休工</v>
      </c>
      <c r="I336" t="str">
        <f t="shared" si="28"/>
        <v>○</v>
      </c>
      <c r="J336" t="str">
        <f>IF(AND(YEAR(B336)=YEAR($B$8)+1,MONTH(B336)=4),"×",IF(B336&lt;基本情報!$C$8,"×",IF(B336&lt;基本情報!$C$9,"-",IF(B336&gt;=基本情報!$E$9+1,"×",IF(AND(B336&gt;=基本情報!$C$9,B336&lt;=基本情報!$E$9),"○",IF(TRUE,"×"))))))</f>
        <v>×</v>
      </c>
      <c r="K336" t="str">
        <f>IF(AND(YEAR(B336)=YEAR($B$8)+1,MONTH(B336)=4),"×",IF(B336&lt;基本情報!$C$12,"×",IF(B336&lt;基本情報!$C$13,"-",IF(B336&gt;=基本情報!$E$13+1,"×",IF(AND(B336&gt;=基本情報!$C$13,B336&lt;=基本情報!$E$13),"○",IF(TRUE,"×"))))))</f>
        <v>×</v>
      </c>
    </row>
    <row r="337" spans="2:11" x14ac:dyDescent="0.4">
      <c r="B337" s="8">
        <f t="shared" si="29"/>
        <v>46077</v>
      </c>
      <c r="C337" s="43" t="str">
        <f t="shared" si="25"/>
        <v>火</v>
      </c>
      <c r="D337" s="45" t="str">
        <f>IF(WEEKDAY(B337,2)&gt;5,"休日",IFERROR(IF(VLOOKUP(B337,祝日!B:B,1,FALSE),"休日",""),""))</f>
        <v/>
      </c>
      <c r="E337" s="169"/>
      <c r="F337" s="170" t="str">
        <f t="shared" si="26"/>
        <v/>
      </c>
      <c r="G337" s="172"/>
      <c r="H337" s="170" t="str">
        <f t="shared" si="27"/>
        <v/>
      </c>
      <c r="I337" t="str">
        <f t="shared" si="28"/>
        <v>○</v>
      </c>
      <c r="J337" t="str">
        <f>IF(AND(YEAR(B337)=YEAR($B$8)+1,MONTH(B337)=4),"×",IF(B337&lt;基本情報!$C$8,"×",IF(B337&lt;基本情報!$C$9,"-",IF(B337&gt;=基本情報!$E$9+1,"×",IF(AND(B337&gt;=基本情報!$C$9,B337&lt;=基本情報!$E$9),"○",IF(TRUE,"×"))))))</f>
        <v>×</v>
      </c>
      <c r="K337" t="str">
        <f>IF(AND(YEAR(B337)=YEAR($B$8)+1,MONTH(B337)=4),"×",IF(B337&lt;基本情報!$C$12,"×",IF(B337&lt;基本情報!$C$13,"-",IF(B337&gt;=基本情報!$E$13+1,"×",IF(AND(B337&gt;=基本情報!$C$13,B337&lt;=基本情報!$E$13),"○",IF(TRUE,"×"))))))</f>
        <v>×</v>
      </c>
    </row>
    <row r="338" spans="2:11" x14ac:dyDescent="0.4">
      <c r="B338" s="8">
        <f t="shared" si="29"/>
        <v>46078</v>
      </c>
      <c r="C338" s="43" t="str">
        <f t="shared" si="25"/>
        <v>水</v>
      </c>
      <c r="D338" s="45" t="str">
        <f>IF(WEEKDAY(B338,2)&gt;5,"休日",IFERROR(IF(VLOOKUP(B338,祝日!B:B,1,FALSE),"休日",""),""))</f>
        <v/>
      </c>
      <c r="E338" s="169"/>
      <c r="F338" s="170" t="str">
        <f t="shared" si="26"/>
        <v/>
      </c>
      <c r="G338" s="172"/>
      <c r="H338" s="170" t="str">
        <f t="shared" si="27"/>
        <v/>
      </c>
      <c r="I338" t="str">
        <f t="shared" si="28"/>
        <v>○</v>
      </c>
      <c r="J338" t="str">
        <f>IF(AND(YEAR(B338)=YEAR($B$8)+1,MONTH(B338)=4),"×",IF(B338&lt;基本情報!$C$8,"×",IF(B338&lt;基本情報!$C$9,"-",IF(B338&gt;=基本情報!$E$9+1,"×",IF(AND(B338&gt;=基本情報!$C$9,B338&lt;=基本情報!$E$9),"○",IF(TRUE,"×"))))))</f>
        <v>×</v>
      </c>
      <c r="K338" t="str">
        <f>IF(AND(YEAR(B338)=YEAR($B$8)+1,MONTH(B338)=4),"×",IF(B338&lt;基本情報!$C$12,"×",IF(B338&lt;基本情報!$C$13,"-",IF(B338&gt;=基本情報!$E$13+1,"×",IF(AND(B338&gt;=基本情報!$C$13,B338&lt;=基本情報!$E$13),"○",IF(TRUE,"×"))))))</f>
        <v>×</v>
      </c>
    </row>
    <row r="339" spans="2:11" x14ac:dyDescent="0.4">
      <c r="B339" s="8">
        <f t="shared" si="29"/>
        <v>46079</v>
      </c>
      <c r="C339" s="43" t="str">
        <f t="shared" si="25"/>
        <v>木</v>
      </c>
      <c r="D339" s="45" t="str">
        <f>IF(WEEKDAY(B339,2)&gt;5,"休日",IFERROR(IF(VLOOKUP(B339,祝日!B:B,1,FALSE),"休日",""),""))</f>
        <v/>
      </c>
      <c r="E339" s="169"/>
      <c r="F339" s="170" t="str">
        <f t="shared" si="26"/>
        <v/>
      </c>
      <c r="G339" s="172"/>
      <c r="H339" s="170" t="str">
        <f t="shared" si="27"/>
        <v/>
      </c>
      <c r="I339" t="str">
        <f t="shared" si="28"/>
        <v>○</v>
      </c>
      <c r="J339" t="str">
        <f>IF(AND(YEAR(B339)=YEAR($B$8)+1,MONTH(B339)=4),"×",IF(B339&lt;基本情報!$C$8,"×",IF(B339&lt;基本情報!$C$9,"-",IF(B339&gt;=基本情報!$E$9+1,"×",IF(AND(B339&gt;=基本情報!$C$9,B339&lt;=基本情報!$E$9),"○",IF(TRUE,"×"))))))</f>
        <v>×</v>
      </c>
      <c r="K339" t="str">
        <f>IF(AND(YEAR(B339)=YEAR($B$8)+1,MONTH(B339)=4),"×",IF(B339&lt;基本情報!$C$12,"×",IF(B339&lt;基本情報!$C$13,"-",IF(B339&gt;=基本情報!$E$13+1,"×",IF(AND(B339&gt;=基本情報!$C$13,B339&lt;=基本情報!$E$13),"○",IF(TRUE,"×"))))))</f>
        <v>×</v>
      </c>
    </row>
    <row r="340" spans="2:11" x14ac:dyDescent="0.4">
      <c r="B340" s="8">
        <f t="shared" si="29"/>
        <v>46080</v>
      </c>
      <c r="C340" s="43" t="str">
        <f t="shared" si="25"/>
        <v>金</v>
      </c>
      <c r="D340" s="45" t="str">
        <f>IF(WEEKDAY(B340,2)&gt;5,"休日",IFERROR(IF(VLOOKUP(B340,祝日!B:B,1,FALSE),"休日",""),""))</f>
        <v/>
      </c>
      <c r="E340" s="169"/>
      <c r="F340" s="170" t="str">
        <f t="shared" si="26"/>
        <v/>
      </c>
      <c r="G340" s="172"/>
      <c r="H340" s="170" t="str">
        <f t="shared" si="27"/>
        <v/>
      </c>
      <c r="I340" t="str">
        <f t="shared" si="28"/>
        <v>○</v>
      </c>
      <c r="J340" t="str">
        <f>IF(AND(YEAR(B340)=YEAR($B$8)+1,MONTH(B340)=4),"×",IF(B340&lt;基本情報!$C$8,"×",IF(B340&lt;基本情報!$C$9,"-",IF(B340&gt;=基本情報!$E$9+1,"×",IF(AND(B340&gt;=基本情報!$C$9,B340&lt;=基本情報!$E$9),"○",IF(TRUE,"×"))))))</f>
        <v>×</v>
      </c>
      <c r="K340" t="str">
        <f>IF(AND(YEAR(B340)=YEAR($B$8)+1,MONTH(B340)=4),"×",IF(B340&lt;基本情報!$C$12,"×",IF(B340&lt;基本情報!$C$13,"-",IF(B340&gt;=基本情報!$E$13+1,"×",IF(AND(B340&gt;=基本情報!$C$13,B340&lt;=基本情報!$E$13),"○",IF(TRUE,"×"))))))</f>
        <v>×</v>
      </c>
    </row>
    <row r="341" spans="2:11" x14ac:dyDescent="0.4">
      <c r="B341" s="8">
        <f t="shared" si="29"/>
        <v>46081</v>
      </c>
      <c r="C341" s="43" t="str">
        <f t="shared" si="25"/>
        <v>土</v>
      </c>
      <c r="D341" s="45" t="str">
        <f>IF(WEEKDAY(B341,2)&gt;5,"休日",IFERROR(IF(VLOOKUP(B341,祝日!B:B,1,FALSE),"休日",""),""))</f>
        <v>休日</v>
      </c>
      <c r="E341" s="169"/>
      <c r="F341" s="170" t="str">
        <f t="shared" si="26"/>
        <v>休工</v>
      </c>
      <c r="G341" s="172"/>
      <c r="H341" s="170" t="str">
        <f t="shared" si="27"/>
        <v>休工</v>
      </c>
      <c r="I341" t="str">
        <f t="shared" si="28"/>
        <v>○</v>
      </c>
      <c r="J341" t="str">
        <f>IF(AND(YEAR(B341)=YEAR($B$8)+1,MONTH(B341)=4),"×",IF(B341&lt;基本情報!$C$8,"×",IF(B341&lt;基本情報!$C$9,"-",IF(B341&gt;=基本情報!$E$9+1,"×",IF(AND(B341&gt;=基本情報!$C$9,B341&lt;=基本情報!$E$9),"○",IF(TRUE,"×"))))))</f>
        <v>×</v>
      </c>
      <c r="K341" t="str">
        <f>IF(AND(YEAR(B341)=YEAR($B$8)+1,MONTH(B341)=4),"×",IF(B341&lt;基本情報!$C$12,"×",IF(B341&lt;基本情報!$C$13,"-",IF(B341&gt;=基本情報!$E$13+1,"×",IF(AND(B341&gt;=基本情報!$C$13,B341&lt;=基本情報!$E$13),"○",IF(TRUE,"×"))))))</f>
        <v>×</v>
      </c>
    </row>
    <row r="342" spans="2:11" x14ac:dyDescent="0.4">
      <c r="B342" s="8">
        <f t="shared" si="29"/>
        <v>46082</v>
      </c>
      <c r="C342" s="43" t="str">
        <f t="shared" si="25"/>
        <v>日</v>
      </c>
      <c r="D342" s="45" t="str">
        <f>IF(WEEKDAY(B342,2)&gt;5,"休日",IFERROR(IF(VLOOKUP(B342,祝日!B:B,1,FALSE),"休日",""),""))</f>
        <v>休日</v>
      </c>
      <c r="E342" s="169"/>
      <c r="F342" s="170" t="str">
        <f t="shared" si="26"/>
        <v>休工</v>
      </c>
      <c r="G342" s="172"/>
      <c r="H342" s="170" t="str">
        <f t="shared" si="27"/>
        <v>休工</v>
      </c>
      <c r="I342" t="str">
        <f t="shared" si="28"/>
        <v>○</v>
      </c>
      <c r="J342" t="str">
        <f>IF(AND(YEAR(B342)=YEAR($B$8)+1,MONTH(B342)=4),"×",IF(B342&lt;基本情報!$C$8,"×",IF(B342&lt;基本情報!$C$9,"-",IF(B342&gt;=基本情報!$E$9+1,"×",IF(AND(B342&gt;=基本情報!$C$9,B342&lt;=基本情報!$E$9),"○",IF(TRUE,"×"))))))</f>
        <v>×</v>
      </c>
      <c r="K342" t="str">
        <f>IF(AND(YEAR(B342)=YEAR($B$8)+1,MONTH(B342)=4),"×",IF(B342&lt;基本情報!$C$12,"×",IF(B342&lt;基本情報!$C$13,"-",IF(B342&gt;=基本情報!$E$13+1,"×",IF(AND(B342&gt;=基本情報!$C$13,B342&lt;=基本情報!$E$13),"○",IF(TRUE,"×"))))))</f>
        <v>×</v>
      </c>
    </row>
    <row r="343" spans="2:11" x14ac:dyDescent="0.4">
      <c r="B343" s="8">
        <f t="shared" si="29"/>
        <v>46083</v>
      </c>
      <c r="C343" s="43" t="str">
        <f t="shared" si="25"/>
        <v>月</v>
      </c>
      <c r="D343" s="45" t="str">
        <f>IF(WEEKDAY(B343,2)&gt;5,"休日",IFERROR(IF(VLOOKUP(B343,祝日!B:B,1,FALSE),"休日",""),""))</f>
        <v/>
      </c>
      <c r="E343" s="169"/>
      <c r="F343" s="170" t="str">
        <f t="shared" si="26"/>
        <v/>
      </c>
      <c r="G343" s="172"/>
      <c r="H343" s="170" t="str">
        <f t="shared" si="27"/>
        <v/>
      </c>
      <c r="I343" t="str">
        <f t="shared" si="28"/>
        <v>○</v>
      </c>
      <c r="J343" t="str">
        <f>IF(AND(YEAR(B343)=YEAR($B$8)+1,MONTH(B343)=4),"×",IF(B343&lt;基本情報!$C$8,"×",IF(B343&lt;基本情報!$C$9,"-",IF(B343&gt;=基本情報!$E$9+1,"×",IF(AND(B343&gt;=基本情報!$C$9,B343&lt;=基本情報!$E$9),"○",IF(TRUE,"×"))))))</f>
        <v>×</v>
      </c>
      <c r="K343" t="str">
        <f>IF(AND(YEAR(B343)=YEAR($B$8)+1,MONTH(B343)=4),"×",IF(B343&lt;基本情報!$C$12,"×",IF(B343&lt;基本情報!$C$13,"-",IF(B343&gt;=基本情報!$E$13+1,"×",IF(AND(B343&gt;=基本情報!$C$13,B343&lt;=基本情報!$E$13),"○",IF(TRUE,"×"))))))</f>
        <v>×</v>
      </c>
    </row>
    <row r="344" spans="2:11" x14ac:dyDescent="0.4">
      <c r="B344" s="8">
        <f t="shared" si="29"/>
        <v>46084</v>
      </c>
      <c r="C344" s="43" t="str">
        <f t="shared" si="25"/>
        <v>火</v>
      </c>
      <c r="D344" s="45" t="str">
        <f>IF(WEEKDAY(B344,2)&gt;5,"休日",IFERROR(IF(VLOOKUP(B344,祝日!B:B,1,FALSE),"休日",""),""))</f>
        <v/>
      </c>
      <c r="E344" s="169"/>
      <c r="F344" s="170" t="str">
        <f t="shared" si="26"/>
        <v/>
      </c>
      <c r="G344" s="172"/>
      <c r="H344" s="170" t="str">
        <f t="shared" si="27"/>
        <v/>
      </c>
      <c r="I344" t="str">
        <f t="shared" si="28"/>
        <v>○</v>
      </c>
      <c r="J344" t="str">
        <f>IF(AND(YEAR(B344)=YEAR($B$8)+1,MONTH(B344)=4),"×",IF(B344&lt;基本情報!$C$8,"×",IF(B344&lt;基本情報!$C$9,"-",IF(B344&gt;=基本情報!$E$9+1,"×",IF(AND(B344&gt;=基本情報!$C$9,B344&lt;=基本情報!$E$9),"○",IF(TRUE,"×"))))))</f>
        <v>×</v>
      </c>
      <c r="K344" t="str">
        <f>IF(AND(YEAR(B344)=YEAR($B$8)+1,MONTH(B344)=4),"×",IF(B344&lt;基本情報!$C$12,"×",IF(B344&lt;基本情報!$C$13,"-",IF(B344&gt;=基本情報!$E$13+1,"×",IF(AND(B344&gt;=基本情報!$C$13,B344&lt;=基本情報!$E$13),"○",IF(TRUE,"×"))))))</f>
        <v>×</v>
      </c>
    </row>
    <row r="345" spans="2:11" x14ac:dyDescent="0.4">
      <c r="B345" s="8">
        <f t="shared" si="29"/>
        <v>46085</v>
      </c>
      <c r="C345" s="43" t="str">
        <f t="shared" si="25"/>
        <v>水</v>
      </c>
      <c r="D345" s="45" t="str">
        <f>IF(WEEKDAY(B345,2)&gt;5,"休日",IFERROR(IF(VLOOKUP(B345,祝日!B:B,1,FALSE),"休日",""),""))</f>
        <v/>
      </c>
      <c r="E345" s="169"/>
      <c r="F345" s="170" t="str">
        <f t="shared" si="26"/>
        <v/>
      </c>
      <c r="G345" s="172"/>
      <c r="H345" s="170" t="str">
        <f t="shared" si="27"/>
        <v/>
      </c>
      <c r="I345" t="str">
        <f t="shared" si="28"/>
        <v>○</v>
      </c>
      <c r="J345" t="str">
        <f>IF(AND(YEAR(B345)=YEAR($B$8)+1,MONTH(B345)=4),"×",IF(B345&lt;基本情報!$C$8,"×",IF(B345&lt;基本情報!$C$9,"-",IF(B345&gt;=基本情報!$E$9+1,"×",IF(AND(B345&gt;=基本情報!$C$9,B345&lt;=基本情報!$E$9),"○",IF(TRUE,"×"))))))</f>
        <v>×</v>
      </c>
      <c r="K345" t="str">
        <f>IF(AND(YEAR(B345)=YEAR($B$8)+1,MONTH(B345)=4),"×",IF(B345&lt;基本情報!$C$12,"×",IF(B345&lt;基本情報!$C$13,"-",IF(B345&gt;=基本情報!$E$13+1,"×",IF(AND(B345&gt;=基本情報!$C$13,B345&lt;=基本情報!$E$13),"○",IF(TRUE,"×"))))))</f>
        <v>×</v>
      </c>
    </row>
    <row r="346" spans="2:11" x14ac:dyDescent="0.4">
      <c r="B346" s="8">
        <f t="shared" si="29"/>
        <v>46086</v>
      </c>
      <c r="C346" s="43" t="str">
        <f t="shared" si="25"/>
        <v>木</v>
      </c>
      <c r="D346" s="45" t="str">
        <f>IF(WEEKDAY(B346,2)&gt;5,"休日",IFERROR(IF(VLOOKUP(B346,祝日!B:B,1,FALSE),"休日",""),""))</f>
        <v/>
      </c>
      <c r="E346" s="169"/>
      <c r="F346" s="170" t="str">
        <f t="shared" si="26"/>
        <v/>
      </c>
      <c r="G346" s="172"/>
      <c r="H346" s="170" t="str">
        <f t="shared" si="27"/>
        <v/>
      </c>
      <c r="I346" t="str">
        <f t="shared" si="28"/>
        <v>○</v>
      </c>
      <c r="J346" t="str">
        <f>IF(AND(YEAR(B346)=YEAR($B$8)+1,MONTH(B346)=4),"×",IF(B346&lt;基本情報!$C$8,"×",IF(B346&lt;基本情報!$C$9,"-",IF(B346&gt;=基本情報!$E$9+1,"×",IF(AND(B346&gt;=基本情報!$C$9,B346&lt;=基本情報!$E$9),"○",IF(TRUE,"×"))))))</f>
        <v>×</v>
      </c>
      <c r="K346" t="str">
        <f>IF(AND(YEAR(B346)=YEAR($B$8)+1,MONTH(B346)=4),"×",IF(B346&lt;基本情報!$C$12,"×",IF(B346&lt;基本情報!$C$13,"-",IF(B346&gt;=基本情報!$E$13+1,"×",IF(AND(B346&gt;=基本情報!$C$13,B346&lt;=基本情報!$E$13),"○",IF(TRUE,"×"))))))</f>
        <v>×</v>
      </c>
    </row>
    <row r="347" spans="2:11" x14ac:dyDescent="0.4">
      <c r="B347" s="8">
        <f t="shared" si="29"/>
        <v>46087</v>
      </c>
      <c r="C347" s="43" t="str">
        <f t="shared" si="25"/>
        <v>金</v>
      </c>
      <c r="D347" s="45" t="str">
        <f>IF(WEEKDAY(B347,2)&gt;5,"休日",IFERROR(IF(VLOOKUP(B347,祝日!B:B,1,FALSE),"休日",""),""))</f>
        <v/>
      </c>
      <c r="E347" s="169"/>
      <c r="F347" s="170" t="str">
        <f t="shared" si="26"/>
        <v/>
      </c>
      <c r="G347" s="172"/>
      <c r="H347" s="170" t="str">
        <f t="shared" si="27"/>
        <v/>
      </c>
      <c r="I347" t="str">
        <f t="shared" si="28"/>
        <v>○</v>
      </c>
      <c r="J347" t="str">
        <f>IF(AND(YEAR(B347)=YEAR($B$8)+1,MONTH(B347)=4),"×",IF(B347&lt;基本情報!$C$8,"×",IF(B347&lt;基本情報!$C$9,"-",IF(B347&gt;=基本情報!$E$9+1,"×",IF(AND(B347&gt;=基本情報!$C$9,B347&lt;=基本情報!$E$9),"○",IF(TRUE,"×"))))))</f>
        <v>×</v>
      </c>
      <c r="K347" t="str">
        <f>IF(AND(YEAR(B347)=YEAR($B$8)+1,MONTH(B347)=4),"×",IF(B347&lt;基本情報!$C$12,"×",IF(B347&lt;基本情報!$C$13,"-",IF(B347&gt;=基本情報!$E$13+1,"×",IF(AND(B347&gt;=基本情報!$C$13,B347&lt;=基本情報!$E$13),"○",IF(TRUE,"×"))))))</f>
        <v>×</v>
      </c>
    </row>
    <row r="348" spans="2:11" x14ac:dyDescent="0.4">
      <c r="B348" s="8">
        <f t="shared" si="29"/>
        <v>46088</v>
      </c>
      <c r="C348" s="43" t="str">
        <f t="shared" si="25"/>
        <v>土</v>
      </c>
      <c r="D348" s="45" t="str">
        <f>IF(WEEKDAY(B348,2)&gt;5,"休日",IFERROR(IF(VLOOKUP(B348,祝日!B:B,1,FALSE),"休日",""),""))</f>
        <v>休日</v>
      </c>
      <c r="E348" s="169"/>
      <c r="F348" s="170" t="str">
        <f t="shared" si="26"/>
        <v>休工</v>
      </c>
      <c r="G348" s="172"/>
      <c r="H348" s="170" t="str">
        <f t="shared" si="27"/>
        <v>休工</v>
      </c>
      <c r="I348" t="str">
        <f t="shared" si="28"/>
        <v>○</v>
      </c>
      <c r="J348" t="str">
        <f>IF(AND(YEAR(B348)=YEAR($B$8)+1,MONTH(B348)=4),"×",IF(B348&lt;基本情報!$C$8,"×",IF(B348&lt;基本情報!$C$9,"-",IF(B348&gt;=基本情報!$E$9+1,"×",IF(AND(B348&gt;=基本情報!$C$9,B348&lt;=基本情報!$E$9),"○",IF(TRUE,"×"))))))</f>
        <v>×</v>
      </c>
      <c r="K348" t="str">
        <f>IF(AND(YEAR(B348)=YEAR($B$8)+1,MONTH(B348)=4),"×",IF(B348&lt;基本情報!$C$12,"×",IF(B348&lt;基本情報!$C$13,"-",IF(B348&gt;=基本情報!$E$13+1,"×",IF(AND(B348&gt;=基本情報!$C$13,B348&lt;=基本情報!$E$13),"○",IF(TRUE,"×"))))))</f>
        <v>×</v>
      </c>
    </row>
    <row r="349" spans="2:11" x14ac:dyDescent="0.4">
      <c r="B349" s="8">
        <f t="shared" si="29"/>
        <v>46089</v>
      </c>
      <c r="C349" s="43" t="str">
        <f t="shared" si="25"/>
        <v>日</v>
      </c>
      <c r="D349" s="45" t="str">
        <f>IF(WEEKDAY(B349,2)&gt;5,"休日",IFERROR(IF(VLOOKUP(B349,祝日!B:B,1,FALSE),"休日",""),""))</f>
        <v>休日</v>
      </c>
      <c r="E349" s="169"/>
      <c r="F349" s="170" t="str">
        <f t="shared" si="26"/>
        <v>休工</v>
      </c>
      <c r="G349" s="172"/>
      <c r="H349" s="170" t="str">
        <f t="shared" si="27"/>
        <v>休工</v>
      </c>
      <c r="I349" t="str">
        <f t="shared" si="28"/>
        <v>○</v>
      </c>
      <c r="J349" t="str">
        <f>IF(AND(YEAR(B349)=YEAR($B$8)+1,MONTH(B349)=4),"×",IF(B349&lt;基本情報!$C$8,"×",IF(B349&lt;基本情報!$C$9,"-",IF(B349&gt;=基本情報!$E$9+1,"×",IF(AND(B349&gt;=基本情報!$C$9,B349&lt;=基本情報!$E$9),"○",IF(TRUE,"×"))))))</f>
        <v>×</v>
      </c>
      <c r="K349" t="str">
        <f>IF(AND(YEAR(B349)=YEAR($B$8)+1,MONTH(B349)=4),"×",IF(B349&lt;基本情報!$C$12,"×",IF(B349&lt;基本情報!$C$13,"-",IF(B349&gt;=基本情報!$E$13+1,"×",IF(AND(B349&gt;=基本情報!$C$13,B349&lt;=基本情報!$E$13),"○",IF(TRUE,"×"))))))</f>
        <v>×</v>
      </c>
    </row>
    <row r="350" spans="2:11" x14ac:dyDescent="0.4">
      <c r="B350" s="8">
        <f t="shared" si="29"/>
        <v>46090</v>
      </c>
      <c r="C350" s="43" t="str">
        <f t="shared" si="25"/>
        <v>月</v>
      </c>
      <c r="D350" s="45" t="str">
        <f>IF(WEEKDAY(B350,2)&gt;5,"休日",IFERROR(IF(VLOOKUP(B350,祝日!B:B,1,FALSE),"休日",""),""))</f>
        <v/>
      </c>
      <c r="E350" s="169"/>
      <c r="F350" s="170" t="str">
        <f t="shared" si="26"/>
        <v/>
      </c>
      <c r="G350" s="172"/>
      <c r="H350" s="170" t="str">
        <f t="shared" si="27"/>
        <v/>
      </c>
      <c r="I350" t="str">
        <f t="shared" si="28"/>
        <v>○</v>
      </c>
      <c r="J350" t="str">
        <f>IF(AND(YEAR(B350)=YEAR($B$8)+1,MONTH(B350)=4),"×",IF(B350&lt;基本情報!$C$8,"×",IF(B350&lt;基本情報!$C$9,"-",IF(B350&gt;=基本情報!$E$9+1,"×",IF(AND(B350&gt;=基本情報!$C$9,B350&lt;=基本情報!$E$9),"○",IF(TRUE,"×"))))))</f>
        <v>×</v>
      </c>
      <c r="K350" t="str">
        <f>IF(AND(YEAR(B350)=YEAR($B$8)+1,MONTH(B350)=4),"×",IF(B350&lt;基本情報!$C$12,"×",IF(B350&lt;基本情報!$C$13,"-",IF(B350&gt;=基本情報!$E$13+1,"×",IF(AND(B350&gt;=基本情報!$C$13,B350&lt;=基本情報!$E$13),"○",IF(TRUE,"×"))))))</f>
        <v>×</v>
      </c>
    </row>
    <row r="351" spans="2:11" x14ac:dyDescent="0.4">
      <c r="B351" s="8">
        <f t="shared" si="29"/>
        <v>46091</v>
      </c>
      <c r="C351" s="43" t="str">
        <f t="shared" si="25"/>
        <v>火</v>
      </c>
      <c r="D351" s="45" t="str">
        <f>IF(WEEKDAY(B351,2)&gt;5,"休日",IFERROR(IF(VLOOKUP(B351,祝日!B:B,1,FALSE),"休日",""),""))</f>
        <v/>
      </c>
      <c r="E351" s="169"/>
      <c r="F351" s="170" t="str">
        <f t="shared" si="26"/>
        <v/>
      </c>
      <c r="G351" s="172"/>
      <c r="H351" s="170" t="str">
        <f t="shared" si="27"/>
        <v/>
      </c>
      <c r="I351" t="str">
        <f t="shared" si="28"/>
        <v>○</v>
      </c>
      <c r="J351" t="str">
        <f>IF(AND(YEAR(B351)=YEAR($B$8)+1,MONTH(B351)=4),"×",IF(B351&lt;基本情報!$C$8,"×",IF(B351&lt;基本情報!$C$9,"-",IF(B351&gt;=基本情報!$E$9+1,"×",IF(AND(B351&gt;=基本情報!$C$9,B351&lt;=基本情報!$E$9),"○",IF(TRUE,"×"))))))</f>
        <v>×</v>
      </c>
      <c r="K351" t="str">
        <f>IF(AND(YEAR(B351)=YEAR($B$8)+1,MONTH(B351)=4),"×",IF(B351&lt;基本情報!$C$12,"×",IF(B351&lt;基本情報!$C$13,"-",IF(B351&gt;=基本情報!$E$13+1,"×",IF(AND(B351&gt;=基本情報!$C$13,B351&lt;=基本情報!$E$13),"○",IF(TRUE,"×"))))))</f>
        <v>×</v>
      </c>
    </row>
    <row r="352" spans="2:11" x14ac:dyDescent="0.4">
      <c r="B352" s="8">
        <f t="shared" si="29"/>
        <v>46092</v>
      </c>
      <c r="C352" s="43" t="str">
        <f t="shared" si="25"/>
        <v>水</v>
      </c>
      <c r="D352" s="45" t="str">
        <f>IF(WEEKDAY(B352,2)&gt;5,"休日",IFERROR(IF(VLOOKUP(B352,祝日!B:B,1,FALSE),"休日",""),""))</f>
        <v/>
      </c>
      <c r="E352" s="169"/>
      <c r="F352" s="170" t="str">
        <f t="shared" si="26"/>
        <v/>
      </c>
      <c r="G352" s="172"/>
      <c r="H352" s="170" t="str">
        <f t="shared" si="27"/>
        <v/>
      </c>
      <c r="I352" t="str">
        <f t="shared" si="28"/>
        <v>○</v>
      </c>
      <c r="J352" t="str">
        <f>IF(AND(YEAR(B352)=YEAR($B$8)+1,MONTH(B352)=4),"×",IF(B352&lt;基本情報!$C$8,"×",IF(B352&lt;基本情報!$C$9,"-",IF(B352&gt;=基本情報!$E$9+1,"×",IF(AND(B352&gt;=基本情報!$C$9,B352&lt;=基本情報!$E$9),"○",IF(TRUE,"×"))))))</f>
        <v>×</v>
      </c>
      <c r="K352" t="str">
        <f>IF(AND(YEAR(B352)=YEAR($B$8)+1,MONTH(B352)=4),"×",IF(B352&lt;基本情報!$C$12,"×",IF(B352&lt;基本情報!$C$13,"-",IF(B352&gt;=基本情報!$E$13+1,"×",IF(AND(B352&gt;=基本情報!$C$13,B352&lt;=基本情報!$E$13),"○",IF(TRUE,"×"))))))</f>
        <v>×</v>
      </c>
    </row>
    <row r="353" spans="2:11" x14ac:dyDescent="0.4">
      <c r="B353" s="8">
        <f t="shared" si="29"/>
        <v>46093</v>
      </c>
      <c r="C353" s="43" t="str">
        <f t="shared" si="25"/>
        <v>木</v>
      </c>
      <c r="D353" s="45" t="str">
        <f>IF(WEEKDAY(B353,2)&gt;5,"休日",IFERROR(IF(VLOOKUP(B353,祝日!B:B,1,FALSE),"休日",""),""))</f>
        <v/>
      </c>
      <c r="E353" s="169"/>
      <c r="F353" s="170" t="str">
        <f t="shared" si="26"/>
        <v/>
      </c>
      <c r="G353" s="172"/>
      <c r="H353" s="170" t="str">
        <f t="shared" si="27"/>
        <v/>
      </c>
      <c r="I353" t="str">
        <f t="shared" si="28"/>
        <v>○</v>
      </c>
      <c r="J353" t="str">
        <f>IF(AND(YEAR(B353)=YEAR($B$8)+1,MONTH(B353)=4),"×",IF(B353&lt;基本情報!$C$8,"×",IF(B353&lt;基本情報!$C$9,"-",IF(B353&gt;=基本情報!$E$9+1,"×",IF(AND(B353&gt;=基本情報!$C$9,B353&lt;=基本情報!$E$9),"○",IF(TRUE,"×"))))))</f>
        <v>×</v>
      </c>
      <c r="K353" t="str">
        <f>IF(AND(YEAR(B353)=YEAR($B$8)+1,MONTH(B353)=4),"×",IF(B353&lt;基本情報!$C$12,"×",IF(B353&lt;基本情報!$C$13,"-",IF(B353&gt;=基本情報!$E$13+1,"×",IF(AND(B353&gt;=基本情報!$C$13,B353&lt;=基本情報!$E$13),"○",IF(TRUE,"×"))))))</f>
        <v>×</v>
      </c>
    </row>
    <row r="354" spans="2:11" x14ac:dyDescent="0.4">
      <c r="B354" s="8">
        <f t="shared" si="29"/>
        <v>46094</v>
      </c>
      <c r="C354" s="43" t="str">
        <f t="shared" si="25"/>
        <v>金</v>
      </c>
      <c r="D354" s="45" t="str">
        <f>IF(WEEKDAY(B354,2)&gt;5,"休日",IFERROR(IF(VLOOKUP(B354,祝日!B:B,1,FALSE),"休日",""),""))</f>
        <v/>
      </c>
      <c r="E354" s="169"/>
      <c r="F354" s="170" t="str">
        <f t="shared" si="26"/>
        <v/>
      </c>
      <c r="G354" s="172"/>
      <c r="H354" s="170" t="str">
        <f t="shared" si="27"/>
        <v/>
      </c>
      <c r="I354" t="str">
        <f t="shared" si="28"/>
        <v>○</v>
      </c>
      <c r="J354" t="str">
        <f>IF(AND(YEAR(B354)=YEAR($B$8)+1,MONTH(B354)=4),"×",IF(B354&lt;基本情報!$C$8,"×",IF(B354&lt;基本情報!$C$9,"-",IF(B354&gt;=基本情報!$E$9+1,"×",IF(AND(B354&gt;=基本情報!$C$9,B354&lt;=基本情報!$E$9),"○",IF(TRUE,"×"))))))</f>
        <v>×</v>
      </c>
      <c r="K354" t="str">
        <f>IF(AND(YEAR(B354)=YEAR($B$8)+1,MONTH(B354)=4),"×",IF(B354&lt;基本情報!$C$12,"×",IF(B354&lt;基本情報!$C$13,"-",IF(B354&gt;=基本情報!$E$13+1,"×",IF(AND(B354&gt;=基本情報!$C$13,B354&lt;=基本情報!$E$13),"○",IF(TRUE,"×"))))))</f>
        <v>×</v>
      </c>
    </row>
    <row r="355" spans="2:11" x14ac:dyDescent="0.4">
      <c r="B355" s="8">
        <f t="shared" si="29"/>
        <v>46095</v>
      </c>
      <c r="C355" s="43" t="str">
        <f t="shared" si="25"/>
        <v>土</v>
      </c>
      <c r="D355" s="45" t="str">
        <f>IF(WEEKDAY(B355,2)&gt;5,"休日",IFERROR(IF(VLOOKUP(B355,祝日!B:B,1,FALSE),"休日",""),""))</f>
        <v>休日</v>
      </c>
      <c r="E355" s="169"/>
      <c r="F355" s="170" t="str">
        <f t="shared" si="26"/>
        <v>休工</v>
      </c>
      <c r="G355" s="172"/>
      <c r="H355" s="170" t="str">
        <f t="shared" si="27"/>
        <v>休工</v>
      </c>
      <c r="I355" t="str">
        <f t="shared" si="28"/>
        <v>○</v>
      </c>
      <c r="J355" t="str">
        <f>IF(AND(YEAR(B355)=YEAR($B$8)+1,MONTH(B355)=4),"×",IF(B355&lt;基本情報!$C$8,"×",IF(B355&lt;基本情報!$C$9,"-",IF(B355&gt;=基本情報!$E$9+1,"×",IF(AND(B355&gt;=基本情報!$C$9,B355&lt;=基本情報!$E$9),"○",IF(TRUE,"×"))))))</f>
        <v>×</v>
      </c>
      <c r="K355" t="str">
        <f>IF(AND(YEAR(B355)=YEAR($B$8)+1,MONTH(B355)=4),"×",IF(B355&lt;基本情報!$C$12,"×",IF(B355&lt;基本情報!$C$13,"-",IF(B355&gt;=基本情報!$E$13+1,"×",IF(AND(B355&gt;=基本情報!$C$13,B355&lt;=基本情報!$E$13),"○",IF(TRUE,"×"))))))</f>
        <v>×</v>
      </c>
    </row>
    <row r="356" spans="2:11" x14ac:dyDescent="0.4">
      <c r="B356" s="8">
        <f t="shared" si="29"/>
        <v>46096</v>
      </c>
      <c r="C356" s="43" t="str">
        <f t="shared" si="25"/>
        <v>日</v>
      </c>
      <c r="D356" s="45" t="str">
        <f>IF(WEEKDAY(B356,2)&gt;5,"休日",IFERROR(IF(VLOOKUP(B356,祝日!B:B,1,FALSE),"休日",""),""))</f>
        <v>休日</v>
      </c>
      <c r="E356" s="169"/>
      <c r="F356" s="170" t="str">
        <f t="shared" si="26"/>
        <v>休工</v>
      </c>
      <c r="G356" s="172"/>
      <c r="H356" s="170" t="str">
        <f t="shared" si="27"/>
        <v>休工</v>
      </c>
      <c r="I356" t="str">
        <f t="shared" si="28"/>
        <v>○</v>
      </c>
      <c r="J356" t="str">
        <f>IF(AND(YEAR(B356)=YEAR($B$8)+1,MONTH(B356)=4),"×",IF(B356&lt;基本情報!$C$8,"×",IF(B356&lt;基本情報!$C$9,"-",IF(B356&gt;=基本情報!$E$9+1,"×",IF(AND(B356&gt;=基本情報!$C$9,B356&lt;=基本情報!$E$9),"○",IF(TRUE,"×"))))))</f>
        <v>×</v>
      </c>
      <c r="K356" t="str">
        <f>IF(AND(YEAR(B356)=YEAR($B$8)+1,MONTH(B356)=4),"×",IF(B356&lt;基本情報!$C$12,"×",IF(B356&lt;基本情報!$C$13,"-",IF(B356&gt;=基本情報!$E$13+1,"×",IF(AND(B356&gt;=基本情報!$C$13,B356&lt;=基本情報!$E$13),"○",IF(TRUE,"×"))))))</f>
        <v>×</v>
      </c>
    </row>
    <row r="357" spans="2:11" x14ac:dyDescent="0.4">
      <c r="B357" s="8">
        <f t="shared" si="29"/>
        <v>46097</v>
      </c>
      <c r="C357" s="43" t="str">
        <f t="shared" si="25"/>
        <v>月</v>
      </c>
      <c r="D357" s="45" t="str">
        <f>IF(WEEKDAY(B357,2)&gt;5,"休日",IFERROR(IF(VLOOKUP(B357,祝日!B:B,1,FALSE),"休日",""),""))</f>
        <v/>
      </c>
      <c r="E357" s="169"/>
      <c r="F357" s="170" t="str">
        <f t="shared" si="26"/>
        <v/>
      </c>
      <c r="G357" s="172"/>
      <c r="H357" s="170" t="str">
        <f t="shared" si="27"/>
        <v/>
      </c>
      <c r="I357" t="str">
        <f t="shared" si="28"/>
        <v>○</v>
      </c>
      <c r="J357" t="str">
        <f>IF(AND(YEAR(B357)=YEAR($B$8)+1,MONTH(B357)=4),"×",IF(B357&lt;基本情報!$C$8,"×",IF(B357&lt;基本情報!$C$9,"-",IF(B357&gt;=基本情報!$E$9+1,"×",IF(AND(B357&gt;=基本情報!$C$9,B357&lt;=基本情報!$E$9),"○",IF(TRUE,"×"))))))</f>
        <v>×</v>
      </c>
      <c r="K357" t="str">
        <f>IF(AND(YEAR(B357)=YEAR($B$8)+1,MONTH(B357)=4),"×",IF(B357&lt;基本情報!$C$12,"×",IF(B357&lt;基本情報!$C$13,"-",IF(B357&gt;=基本情報!$E$13+1,"×",IF(AND(B357&gt;=基本情報!$C$13,B357&lt;=基本情報!$E$13),"○",IF(TRUE,"×"))))))</f>
        <v>×</v>
      </c>
    </row>
    <row r="358" spans="2:11" x14ac:dyDescent="0.4">
      <c r="B358" s="8">
        <f t="shared" si="29"/>
        <v>46098</v>
      </c>
      <c r="C358" s="43" t="str">
        <f t="shared" si="25"/>
        <v>火</v>
      </c>
      <c r="D358" s="45" t="str">
        <f>IF(WEEKDAY(B358,2)&gt;5,"休日",IFERROR(IF(VLOOKUP(B358,祝日!B:B,1,FALSE),"休日",""),""))</f>
        <v/>
      </c>
      <c r="E358" s="169"/>
      <c r="F358" s="170" t="str">
        <f t="shared" si="26"/>
        <v/>
      </c>
      <c r="G358" s="172"/>
      <c r="H358" s="170" t="str">
        <f t="shared" si="27"/>
        <v/>
      </c>
      <c r="I358" t="str">
        <f t="shared" si="28"/>
        <v>○</v>
      </c>
      <c r="J358" t="str">
        <f>IF(AND(YEAR(B358)=YEAR($B$8)+1,MONTH(B358)=4),"×",IF(B358&lt;基本情報!$C$8,"×",IF(B358&lt;基本情報!$C$9,"-",IF(B358&gt;=基本情報!$E$9+1,"×",IF(AND(B358&gt;=基本情報!$C$9,B358&lt;=基本情報!$E$9),"○",IF(TRUE,"×"))))))</f>
        <v>×</v>
      </c>
      <c r="K358" t="str">
        <f>IF(AND(YEAR(B358)=YEAR($B$8)+1,MONTH(B358)=4),"×",IF(B358&lt;基本情報!$C$12,"×",IF(B358&lt;基本情報!$C$13,"-",IF(B358&gt;=基本情報!$E$13+1,"×",IF(AND(B358&gt;=基本情報!$C$13,B358&lt;=基本情報!$E$13),"○",IF(TRUE,"×"))))))</f>
        <v>×</v>
      </c>
    </row>
    <row r="359" spans="2:11" x14ac:dyDescent="0.4">
      <c r="B359" s="8">
        <f t="shared" si="29"/>
        <v>46099</v>
      </c>
      <c r="C359" s="43" t="str">
        <f t="shared" si="25"/>
        <v>水</v>
      </c>
      <c r="D359" s="45" t="str">
        <f>IF(WEEKDAY(B359,2)&gt;5,"休日",IFERROR(IF(VLOOKUP(B359,祝日!B:B,1,FALSE),"休日",""),""))</f>
        <v/>
      </c>
      <c r="E359" s="169"/>
      <c r="F359" s="170" t="str">
        <f t="shared" si="26"/>
        <v/>
      </c>
      <c r="G359" s="172"/>
      <c r="H359" s="170" t="str">
        <f t="shared" si="27"/>
        <v/>
      </c>
      <c r="I359" t="str">
        <f t="shared" si="28"/>
        <v>○</v>
      </c>
      <c r="J359" t="str">
        <f>IF(AND(YEAR(B359)=YEAR($B$8)+1,MONTH(B359)=4),"×",IF(B359&lt;基本情報!$C$8,"×",IF(B359&lt;基本情報!$C$9,"-",IF(B359&gt;=基本情報!$E$9+1,"×",IF(AND(B359&gt;=基本情報!$C$9,B359&lt;=基本情報!$E$9),"○",IF(TRUE,"×"))))))</f>
        <v>×</v>
      </c>
      <c r="K359" t="str">
        <f>IF(AND(YEAR(B359)=YEAR($B$8)+1,MONTH(B359)=4),"×",IF(B359&lt;基本情報!$C$12,"×",IF(B359&lt;基本情報!$C$13,"-",IF(B359&gt;=基本情報!$E$13+1,"×",IF(AND(B359&gt;=基本情報!$C$13,B359&lt;=基本情報!$E$13),"○",IF(TRUE,"×"))))))</f>
        <v>×</v>
      </c>
    </row>
    <row r="360" spans="2:11" x14ac:dyDescent="0.4">
      <c r="B360" s="8">
        <f t="shared" si="29"/>
        <v>46100</v>
      </c>
      <c r="C360" s="43" t="str">
        <f t="shared" si="25"/>
        <v>木</v>
      </c>
      <c r="D360" s="45" t="str">
        <f>IF(WEEKDAY(B360,2)&gt;5,"休日",IFERROR(IF(VLOOKUP(B360,祝日!B:B,1,FALSE),"休日",""),""))</f>
        <v/>
      </c>
      <c r="E360" s="169"/>
      <c r="F360" s="170" t="str">
        <f t="shared" si="26"/>
        <v/>
      </c>
      <c r="G360" s="172"/>
      <c r="H360" s="170" t="str">
        <f t="shared" si="27"/>
        <v/>
      </c>
      <c r="I360" t="str">
        <f t="shared" si="28"/>
        <v>○</v>
      </c>
      <c r="J360" t="str">
        <f>IF(AND(YEAR(B360)=YEAR($B$8)+1,MONTH(B360)=4),"×",IF(B360&lt;基本情報!$C$8,"×",IF(B360&lt;基本情報!$C$9,"-",IF(B360&gt;=基本情報!$E$9+1,"×",IF(AND(B360&gt;=基本情報!$C$9,B360&lt;=基本情報!$E$9),"○",IF(TRUE,"×"))))))</f>
        <v>×</v>
      </c>
      <c r="K360" t="str">
        <f>IF(AND(YEAR(B360)=YEAR($B$8)+1,MONTH(B360)=4),"×",IF(B360&lt;基本情報!$C$12,"×",IF(B360&lt;基本情報!$C$13,"-",IF(B360&gt;=基本情報!$E$13+1,"×",IF(AND(B360&gt;=基本情報!$C$13,B360&lt;=基本情報!$E$13),"○",IF(TRUE,"×"))))))</f>
        <v>×</v>
      </c>
    </row>
    <row r="361" spans="2:11" x14ac:dyDescent="0.4">
      <c r="B361" s="8">
        <f t="shared" si="29"/>
        <v>46101</v>
      </c>
      <c r="C361" s="43" t="str">
        <f t="shared" si="25"/>
        <v>金</v>
      </c>
      <c r="D361" s="45" t="str">
        <f>IF(WEEKDAY(B361,2)&gt;5,"休日",IFERROR(IF(VLOOKUP(B361,祝日!B:B,1,FALSE),"休日",""),""))</f>
        <v>休日</v>
      </c>
      <c r="E361" s="169"/>
      <c r="F361" s="170" t="str">
        <f t="shared" si="26"/>
        <v>休工</v>
      </c>
      <c r="G361" s="172"/>
      <c r="H361" s="170" t="str">
        <f t="shared" si="27"/>
        <v>休工</v>
      </c>
      <c r="I361" t="str">
        <f t="shared" si="28"/>
        <v>○</v>
      </c>
      <c r="J361" t="str">
        <f>IF(AND(YEAR(B361)=YEAR($B$8)+1,MONTH(B361)=4),"×",IF(B361&lt;基本情報!$C$8,"×",IF(B361&lt;基本情報!$C$9,"-",IF(B361&gt;=基本情報!$E$9+1,"×",IF(AND(B361&gt;=基本情報!$C$9,B361&lt;=基本情報!$E$9),"○",IF(TRUE,"×"))))))</f>
        <v>×</v>
      </c>
      <c r="K361" t="str">
        <f>IF(AND(YEAR(B361)=YEAR($B$8)+1,MONTH(B361)=4),"×",IF(B361&lt;基本情報!$C$12,"×",IF(B361&lt;基本情報!$C$13,"-",IF(B361&gt;=基本情報!$E$13+1,"×",IF(AND(B361&gt;=基本情報!$C$13,B361&lt;=基本情報!$E$13),"○",IF(TRUE,"×"))))))</f>
        <v>×</v>
      </c>
    </row>
    <row r="362" spans="2:11" x14ac:dyDescent="0.4">
      <c r="B362" s="8">
        <f t="shared" si="29"/>
        <v>46102</v>
      </c>
      <c r="C362" s="43" t="str">
        <f t="shared" si="25"/>
        <v>土</v>
      </c>
      <c r="D362" s="45" t="str">
        <f>IF(WEEKDAY(B362,2)&gt;5,"休日",IFERROR(IF(VLOOKUP(B362,祝日!B:B,1,FALSE),"休日",""),""))</f>
        <v>休日</v>
      </c>
      <c r="E362" s="169"/>
      <c r="F362" s="170" t="str">
        <f t="shared" si="26"/>
        <v>休工</v>
      </c>
      <c r="G362" s="172"/>
      <c r="H362" s="170" t="str">
        <f t="shared" si="27"/>
        <v>休工</v>
      </c>
      <c r="I362" t="str">
        <f t="shared" si="28"/>
        <v>○</v>
      </c>
      <c r="J362" t="str">
        <f>IF(AND(YEAR(B362)=YEAR($B$8)+1,MONTH(B362)=4),"×",IF(B362&lt;基本情報!$C$8,"×",IF(B362&lt;基本情報!$C$9,"-",IF(B362&gt;=基本情報!$E$9+1,"×",IF(AND(B362&gt;=基本情報!$C$9,B362&lt;=基本情報!$E$9),"○",IF(TRUE,"×"))))))</f>
        <v>×</v>
      </c>
      <c r="K362" t="str">
        <f>IF(AND(YEAR(B362)=YEAR($B$8)+1,MONTH(B362)=4),"×",IF(B362&lt;基本情報!$C$12,"×",IF(B362&lt;基本情報!$C$13,"-",IF(B362&gt;=基本情報!$E$13+1,"×",IF(AND(B362&gt;=基本情報!$C$13,B362&lt;=基本情報!$E$13),"○",IF(TRUE,"×"))))))</f>
        <v>×</v>
      </c>
    </row>
    <row r="363" spans="2:11" x14ac:dyDescent="0.4">
      <c r="B363" s="8">
        <f t="shared" si="29"/>
        <v>46103</v>
      </c>
      <c r="C363" s="43" t="str">
        <f t="shared" si="25"/>
        <v>日</v>
      </c>
      <c r="D363" s="45" t="str">
        <f>IF(WEEKDAY(B363,2)&gt;5,"休日",IFERROR(IF(VLOOKUP(B363,祝日!B:B,1,FALSE),"休日",""),""))</f>
        <v>休日</v>
      </c>
      <c r="E363" s="169"/>
      <c r="F363" s="170" t="str">
        <f t="shared" si="26"/>
        <v>休工</v>
      </c>
      <c r="G363" s="172"/>
      <c r="H363" s="170" t="str">
        <f t="shared" si="27"/>
        <v>休工</v>
      </c>
      <c r="I363" t="str">
        <f t="shared" si="28"/>
        <v>○</v>
      </c>
      <c r="J363" t="str">
        <f>IF(AND(YEAR(B363)=YEAR($B$8)+1,MONTH(B363)=4),"×",IF(B363&lt;基本情報!$C$8,"×",IF(B363&lt;基本情報!$C$9,"-",IF(B363&gt;=基本情報!$E$9+1,"×",IF(AND(B363&gt;=基本情報!$C$9,B363&lt;=基本情報!$E$9),"○",IF(TRUE,"×"))))))</f>
        <v>×</v>
      </c>
      <c r="K363" t="str">
        <f>IF(AND(YEAR(B363)=YEAR($B$8)+1,MONTH(B363)=4),"×",IF(B363&lt;基本情報!$C$12,"×",IF(B363&lt;基本情報!$C$13,"-",IF(B363&gt;=基本情報!$E$13+1,"×",IF(AND(B363&gt;=基本情報!$C$13,B363&lt;=基本情報!$E$13),"○",IF(TRUE,"×"))))))</f>
        <v>×</v>
      </c>
    </row>
    <row r="364" spans="2:11" x14ac:dyDescent="0.4">
      <c r="B364" s="8">
        <f t="shared" si="29"/>
        <v>46104</v>
      </c>
      <c r="C364" s="43" t="str">
        <f t="shared" si="25"/>
        <v>月</v>
      </c>
      <c r="D364" s="45" t="str">
        <f>IF(WEEKDAY(B364,2)&gt;5,"休日",IFERROR(IF(VLOOKUP(B364,祝日!B:B,1,FALSE),"休日",""),""))</f>
        <v/>
      </c>
      <c r="E364" s="169"/>
      <c r="F364" s="170" t="str">
        <f t="shared" si="26"/>
        <v/>
      </c>
      <c r="G364" s="172"/>
      <c r="H364" s="170" t="str">
        <f t="shared" si="27"/>
        <v/>
      </c>
      <c r="I364" t="str">
        <f t="shared" si="28"/>
        <v>○</v>
      </c>
      <c r="J364" t="str">
        <f>IF(AND(YEAR(B364)=YEAR($B$8)+1,MONTH(B364)=4),"×",IF(B364&lt;基本情報!$C$8,"×",IF(B364&lt;基本情報!$C$9,"-",IF(B364&gt;=基本情報!$E$9+1,"×",IF(AND(B364&gt;=基本情報!$C$9,B364&lt;=基本情報!$E$9),"○",IF(TRUE,"×"))))))</f>
        <v>×</v>
      </c>
      <c r="K364" t="str">
        <f>IF(AND(YEAR(B364)=YEAR($B$8)+1,MONTH(B364)=4),"×",IF(B364&lt;基本情報!$C$12,"×",IF(B364&lt;基本情報!$C$13,"-",IF(B364&gt;=基本情報!$E$13+1,"×",IF(AND(B364&gt;=基本情報!$C$13,B364&lt;=基本情報!$E$13),"○",IF(TRUE,"×"))))))</f>
        <v>×</v>
      </c>
    </row>
    <row r="365" spans="2:11" x14ac:dyDescent="0.4">
      <c r="B365" s="8">
        <f t="shared" si="29"/>
        <v>46105</v>
      </c>
      <c r="C365" s="43" t="str">
        <f t="shared" si="25"/>
        <v>火</v>
      </c>
      <c r="D365" s="45" t="str">
        <f>IF(WEEKDAY(B365,2)&gt;5,"休日",IFERROR(IF(VLOOKUP(B365,祝日!B:B,1,FALSE),"休日",""),""))</f>
        <v/>
      </c>
      <c r="E365" s="169"/>
      <c r="F365" s="170" t="str">
        <f t="shared" si="26"/>
        <v/>
      </c>
      <c r="G365" s="172"/>
      <c r="H365" s="170" t="str">
        <f t="shared" si="27"/>
        <v/>
      </c>
      <c r="I365" t="str">
        <f t="shared" si="28"/>
        <v>○</v>
      </c>
      <c r="J365" t="str">
        <f>IF(AND(YEAR(B365)=YEAR($B$8)+1,MONTH(B365)=4),"×",IF(B365&lt;基本情報!$C$8,"×",IF(B365&lt;基本情報!$C$9,"-",IF(B365&gt;=基本情報!$E$9+1,"×",IF(AND(B365&gt;=基本情報!$C$9,B365&lt;=基本情報!$E$9),"○",IF(TRUE,"×"))))))</f>
        <v>×</v>
      </c>
      <c r="K365" t="str">
        <f>IF(AND(YEAR(B365)=YEAR($B$8)+1,MONTH(B365)=4),"×",IF(B365&lt;基本情報!$C$12,"×",IF(B365&lt;基本情報!$C$13,"-",IF(B365&gt;=基本情報!$E$13+1,"×",IF(AND(B365&gt;=基本情報!$C$13,B365&lt;=基本情報!$E$13),"○",IF(TRUE,"×"))))))</f>
        <v>×</v>
      </c>
    </row>
    <row r="366" spans="2:11" x14ac:dyDescent="0.4">
      <c r="B366" s="8">
        <f t="shared" si="29"/>
        <v>46106</v>
      </c>
      <c r="C366" s="43" t="str">
        <f t="shared" si="25"/>
        <v>水</v>
      </c>
      <c r="D366" s="45" t="str">
        <f>IF(WEEKDAY(B366,2)&gt;5,"休日",IFERROR(IF(VLOOKUP(B366,祝日!B:B,1,FALSE),"休日",""),""))</f>
        <v/>
      </c>
      <c r="E366" s="169"/>
      <c r="F366" s="170" t="str">
        <f t="shared" si="26"/>
        <v/>
      </c>
      <c r="G366" s="172"/>
      <c r="H366" s="170" t="str">
        <f t="shared" si="27"/>
        <v/>
      </c>
      <c r="I366" t="str">
        <f t="shared" si="28"/>
        <v>○</v>
      </c>
      <c r="J366" t="str">
        <f>IF(AND(YEAR(B366)=YEAR($B$8)+1,MONTH(B366)=4),"×",IF(B366&lt;基本情報!$C$8,"×",IF(B366&lt;基本情報!$C$9,"-",IF(B366&gt;=基本情報!$E$9+1,"×",IF(AND(B366&gt;=基本情報!$C$9,B366&lt;=基本情報!$E$9),"○",IF(TRUE,"×"))))))</f>
        <v>×</v>
      </c>
      <c r="K366" t="str">
        <f>IF(AND(YEAR(B366)=YEAR($B$8)+1,MONTH(B366)=4),"×",IF(B366&lt;基本情報!$C$12,"×",IF(B366&lt;基本情報!$C$13,"-",IF(B366&gt;=基本情報!$E$13+1,"×",IF(AND(B366&gt;=基本情報!$C$13,B366&lt;=基本情報!$E$13),"○",IF(TRUE,"×"))))))</f>
        <v>×</v>
      </c>
    </row>
    <row r="367" spans="2:11" x14ac:dyDescent="0.4">
      <c r="B367" s="8">
        <f t="shared" si="29"/>
        <v>46107</v>
      </c>
      <c r="C367" s="43" t="str">
        <f t="shared" si="25"/>
        <v>木</v>
      </c>
      <c r="D367" s="45" t="str">
        <f>IF(WEEKDAY(B367,2)&gt;5,"休日",IFERROR(IF(VLOOKUP(B367,祝日!B:B,1,FALSE),"休日",""),""))</f>
        <v/>
      </c>
      <c r="E367" s="169"/>
      <c r="F367" s="170" t="str">
        <f t="shared" si="26"/>
        <v/>
      </c>
      <c r="G367" s="172"/>
      <c r="H367" s="170" t="str">
        <f t="shared" si="27"/>
        <v/>
      </c>
      <c r="I367" t="str">
        <f t="shared" si="28"/>
        <v>○</v>
      </c>
      <c r="J367" t="str">
        <f>IF(AND(YEAR(B367)=YEAR($B$8)+1,MONTH(B367)=4),"×",IF(B367&lt;基本情報!$C$8,"×",IF(B367&lt;基本情報!$C$9,"-",IF(B367&gt;=基本情報!$E$9+1,"×",IF(AND(B367&gt;=基本情報!$C$9,B367&lt;=基本情報!$E$9),"○",IF(TRUE,"×"))))))</f>
        <v>×</v>
      </c>
      <c r="K367" t="str">
        <f>IF(AND(YEAR(B367)=YEAR($B$8)+1,MONTH(B367)=4),"×",IF(B367&lt;基本情報!$C$12,"×",IF(B367&lt;基本情報!$C$13,"-",IF(B367&gt;=基本情報!$E$13+1,"×",IF(AND(B367&gt;=基本情報!$C$13,B367&lt;=基本情報!$E$13),"○",IF(TRUE,"×"))))))</f>
        <v>×</v>
      </c>
    </row>
    <row r="368" spans="2:11" x14ac:dyDescent="0.4">
      <c r="B368" s="8">
        <f t="shared" si="29"/>
        <v>46108</v>
      </c>
      <c r="C368" s="43" t="str">
        <f t="shared" si="25"/>
        <v>金</v>
      </c>
      <c r="D368" s="45" t="str">
        <f>IF(WEEKDAY(B368,2)&gt;5,"休日",IFERROR(IF(VLOOKUP(B368,祝日!B:B,1,FALSE),"休日",""),""))</f>
        <v/>
      </c>
      <c r="E368" s="169"/>
      <c r="F368" s="170" t="str">
        <f t="shared" si="26"/>
        <v/>
      </c>
      <c r="G368" s="172"/>
      <c r="H368" s="170" t="str">
        <f t="shared" si="27"/>
        <v/>
      </c>
      <c r="I368" t="str">
        <f t="shared" si="28"/>
        <v>○</v>
      </c>
      <c r="J368" t="str">
        <f>IF(AND(YEAR(B368)=YEAR($B$8)+1,MONTH(B368)=4),"×",IF(B368&lt;基本情報!$C$8,"×",IF(B368&lt;基本情報!$C$9,"-",IF(B368&gt;=基本情報!$E$9+1,"×",IF(AND(B368&gt;=基本情報!$C$9,B368&lt;=基本情報!$E$9),"○",IF(TRUE,"×"))))))</f>
        <v>×</v>
      </c>
      <c r="K368" t="str">
        <f>IF(AND(YEAR(B368)=YEAR($B$8)+1,MONTH(B368)=4),"×",IF(B368&lt;基本情報!$C$12,"×",IF(B368&lt;基本情報!$C$13,"-",IF(B368&gt;=基本情報!$E$13+1,"×",IF(AND(B368&gt;=基本情報!$C$13,B368&lt;=基本情報!$E$13),"○",IF(TRUE,"×"))))))</f>
        <v>×</v>
      </c>
    </row>
    <row r="369" spans="2:11" x14ac:dyDescent="0.4">
      <c r="B369" s="8">
        <f t="shared" si="29"/>
        <v>46109</v>
      </c>
      <c r="C369" s="43" t="str">
        <f t="shared" si="25"/>
        <v>土</v>
      </c>
      <c r="D369" s="45" t="str">
        <f>IF(WEEKDAY(B369,2)&gt;5,"休日",IFERROR(IF(VLOOKUP(B369,祝日!B:B,1,FALSE),"休日",""),""))</f>
        <v>休日</v>
      </c>
      <c r="E369" s="169"/>
      <c r="F369" s="170" t="str">
        <f t="shared" si="26"/>
        <v>休工</v>
      </c>
      <c r="G369" s="172"/>
      <c r="H369" s="170" t="str">
        <f t="shared" si="27"/>
        <v>休工</v>
      </c>
      <c r="I369" t="str">
        <f t="shared" si="28"/>
        <v>○</v>
      </c>
      <c r="J369" t="str">
        <f>IF(AND(YEAR(B369)=YEAR($B$8)+1,MONTH(B369)=4),"×",IF(B369&lt;基本情報!$C$8,"×",IF(B369&lt;基本情報!$C$9,"-",IF(B369&gt;=基本情報!$E$9+1,"×",IF(AND(B369&gt;=基本情報!$C$9,B369&lt;=基本情報!$E$9),"○",IF(TRUE,"×"))))))</f>
        <v>×</v>
      </c>
      <c r="K369" t="str">
        <f>IF(AND(YEAR(B369)=YEAR($B$8)+1,MONTH(B369)=4),"×",IF(B369&lt;基本情報!$C$12,"×",IF(B369&lt;基本情報!$C$13,"-",IF(B369&gt;=基本情報!$E$13+1,"×",IF(AND(B369&gt;=基本情報!$C$13,B369&lt;=基本情報!$E$13),"○",IF(TRUE,"×"))))))</f>
        <v>×</v>
      </c>
    </row>
    <row r="370" spans="2:11" x14ac:dyDescent="0.4">
      <c r="B370" s="8">
        <f t="shared" si="29"/>
        <v>46110</v>
      </c>
      <c r="C370" s="43" t="str">
        <f t="shared" si="25"/>
        <v>日</v>
      </c>
      <c r="D370" s="45" t="str">
        <f>IF(WEEKDAY(B370,2)&gt;5,"休日",IFERROR(IF(VLOOKUP(B370,祝日!B:B,1,FALSE),"休日",""),""))</f>
        <v>休日</v>
      </c>
      <c r="E370" s="169"/>
      <c r="F370" s="170" t="str">
        <f t="shared" si="26"/>
        <v>休工</v>
      </c>
      <c r="G370" s="172"/>
      <c r="H370" s="170" t="str">
        <f t="shared" si="27"/>
        <v>休工</v>
      </c>
      <c r="I370" t="str">
        <f t="shared" si="28"/>
        <v>○</v>
      </c>
      <c r="J370" t="str">
        <f>IF(AND(YEAR(B370)=YEAR($B$8)+1,MONTH(B370)=4),"×",IF(B370&lt;基本情報!$C$8,"×",IF(B370&lt;基本情報!$C$9,"-",IF(B370&gt;=基本情報!$E$9+1,"×",IF(AND(B370&gt;=基本情報!$C$9,B370&lt;=基本情報!$E$9),"○",IF(TRUE,"×"))))))</f>
        <v>×</v>
      </c>
      <c r="K370" t="str">
        <f>IF(AND(YEAR(B370)=YEAR($B$8)+1,MONTH(B370)=4),"×",IF(B370&lt;基本情報!$C$12,"×",IF(B370&lt;基本情報!$C$13,"-",IF(B370&gt;=基本情報!$E$13+1,"×",IF(AND(B370&gt;=基本情報!$C$13,B370&lt;=基本情報!$E$13),"○",IF(TRUE,"×"))))))</f>
        <v>×</v>
      </c>
    </row>
    <row r="371" spans="2:11" x14ac:dyDescent="0.4">
      <c r="B371" s="8">
        <f t="shared" si="29"/>
        <v>46111</v>
      </c>
      <c r="C371" s="43" t="str">
        <f t="shared" si="25"/>
        <v>月</v>
      </c>
      <c r="D371" s="45" t="str">
        <f>IF(WEEKDAY(B371,2)&gt;5,"休日",IFERROR(IF(VLOOKUP(B371,祝日!B:B,1,FALSE),"休日",""),""))</f>
        <v/>
      </c>
      <c r="E371" s="169"/>
      <c r="F371" s="170" t="str">
        <f t="shared" si="26"/>
        <v/>
      </c>
      <c r="G371" s="172"/>
      <c r="H371" s="170" t="str">
        <f t="shared" si="27"/>
        <v/>
      </c>
      <c r="I371" t="str">
        <f t="shared" si="28"/>
        <v>○</v>
      </c>
      <c r="J371" t="str">
        <f>IF(AND(YEAR(B371)=YEAR($B$8)+1,MONTH(B371)=4),"×",IF(B371&lt;基本情報!$C$8,"×",IF(B371&lt;基本情報!$C$9,"-",IF(B371&gt;=基本情報!$E$9+1,"×",IF(AND(B371&gt;=基本情報!$C$9,B371&lt;=基本情報!$E$9),"○",IF(TRUE,"×"))))))</f>
        <v>×</v>
      </c>
      <c r="K371" t="str">
        <f>IF(AND(YEAR(B371)=YEAR($B$8)+1,MONTH(B371)=4),"×",IF(B371&lt;基本情報!$C$12,"×",IF(B371&lt;基本情報!$C$13,"-",IF(B371&gt;=基本情報!$E$13+1,"×",IF(AND(B371&gt;=基本情報!$C$13,B371&lt;=基本情報!$E$13),"○",IF(TRUE,"×"))))))</f>
        <v>×</v>
      </c>
    </row>
    <row r="372" spans="2:11" x14ac:dyDescent="0.4">
      <c r="B372" s="8">
        <f t="shared" si="29"/>
        <v>46112</v>
      </c>
      <c r="C372" s="43" t="str">
        <f t="shared" si="25"/>
        <v>火</v>
      </c>
      <c r="D372" s="45" t="str">
        <f>IF(WEEKDAY(B372,2)&gt;5,"休日",IFERROR(IF(VLOOKUP(B372,祝日!B:B,1,FALSE),"休日",""),""))</f>
        <v/>
      </c>
      <c r="E372" s="169"/>
      <c r="F372" s="170" t="str">
        <f t="shared" si="26"/>
        <v/>
      </c>
      <c r="G372" s="172"/>
      <c r="H372" s="170" t="str">
        <f t="shared" si="27"/>
        <v/>
      </c>
      <c r="I372" t="str">
        <f t="shared" si="28"/>
        <v>○</v>
      </c>
      <c r="J372" t="str">
        <f>IF(AND(YEAR(B372)=YEAR($B$8)+1,MONTH(B372)=4),"×",IF(B372&lt;基本情報!$C$8,"×",IF(B372&lt;基本情報!$C$9,"-",IF(B372&gt;=基本情報!$E$9+1,"×",IF(AND(B372&gt;=基本情報!$C$9,B372&lt;=基本情報!$E$9),"○",IF(TRUE,"×"))))))</f>
        <v>×</v>
      </c>
      <c r="K372" t="str">
        <f>IF(AND(YEAR(B372)=YEAR($B$8)+1,MONTH(B372)=4),"×",IF(B372&lt;基本情報!$C$12,"×",IF(B372&lt;基本情報!$C$13,"-",IF(B372&gt;=基本情報!$E$13+1,"×",IF(AND(B372&gt;=基本情報!$C$13,B372&lt;=基本情報!$E$13),"○",IF(TRUE,"×"))))))</f>
        <v>×</v>
      </c>
    </row>
    <row r="373" spans="2:11" x14ac:dyDescent="0.4">
      <c r="B373" s="8">
        <f t="shared" si="29"/>
        <v>46113</v>
      </c>
      <c r="C373" s="43" t="str">
        <f t="shared" si="25"/>
        <v>水</v>
      </c>
      <c r="D373" s="45" t="str">
        <f>IF(WEEKDAY(B373,2)&gt;5,"休日",IFERROR(IF(VLOOKUP(B373,祝日!B:B,1,FALSE),"休日",""),""))</f>
        <v/>
      </c>
      <c r="E373" s="169"/>
      <c r="F373" s="170" t="str">
        <f t="shared" si="26"/>
        <v/>
      </c>
      <c r="G373" s="172"/>
      <c r="H373" s="170" t="str">
        <f t="shared" si="27"/>
        <v/>
      </c>
      <c r="J373" t="str">
        <f>IF(AND(YEAR(B373)=YEAR($B$8)+1,MONTH(B373)=4),"×",IF(B373&lt;基本情報!$C$8,"×",IF(B373&lt;基本情報!$C$9,"-",IF(B373&gt;=基本情報!$E$9+1,"×",IF(AND(B373&gt;=基本情報!$C$9,B373&lt;=基本情報!$E$9),"○",IF(TRUE,"×"))))))</f>
        <v>×</v>
      </c>
      <c r="K373" t="str">
        <f>IF(AND(YEAR(B373)=YEAR($B$8)+1,MONTH(B373)=4),"×",IF(B373&lt;基本情報!$C$12,"×",IF(B373&lt;基本情報!$C$13,"-",IF(B373&gt;=基本情報!$E$13+1,"×",IF(AND(B373&gt;=基本情報!$C$13,B373&lt;=基本情報!$E$13),"○",IF(TRUE,"×"))))))</f>
        <v>×</v>
      </c>
    </row>
    <row r="374" spans="2:11" ht="19.5" thickBot="1" x14ac:dyDescent="0.45">
      <c r="B374" s="10">
        <f t="shared" si="29"/>
        <v>46114</v>
      </c>
      <c r="C374" s="44" t="str">
        <f t="shared" si="25"/>
        <v>木</v>
      </c>
      <c r="D374" s="46" t="str">
        <f>IF(WEEKDAY(B374,2)&gt;5,"休日",IFERROR(IF(VLOOKUP(B374,祝日!B:B,1,FALSE),"休日",""),""))</f>
        <v/>
      </c>
      <c r="E374" s="173"/>
      <c r="F374" s="170" t="str">
        <f t="shared" ref="F374" si="30">IF(OR(E374="夏季休暇",E374="年末年始休暇",E374="一時中止",E374="工場制作",E374="発注者指示",E374="その他",D374="休日"),"休工","")</f>
        <v/>
      </c>
      <c r="G374" s="174"/>
      <c r="H374" s="170" t="str">
        <f t="shared" ref="H374" si="31">IF(OR(G374="夏季休暇",G374="年末年始休暇",G374="一時中止",G374="工場制作",G374="発注者指示",G374="その他",D374="休日"),"休工","")</f>
        <v/>
      </c>
      <c r="J374" t="str">
        <f>IF(AND(YEAR(B374)=YEAR($B$8)+1,MONTH(B374)=4),"×",IF(B374&lt;基本情報!$C$8,"×",IF(B374&lt;基本情報!$C$9,"-",IF(B374&gt;=基本情報!$E$9+1,"×",IF(AND(B374&gt;=基本情報!$C$9,B374&lt;=基本情報!$E$9),"○",IF(TRUE,"×"))))))</f>
        <v>×</v>
      </c>
      <c r="K374" t="str">
        <f>IF(AND(YEAR(B374)=YEAR($B$8)+1,MONTH(B374)=4),"×",IF(B374&lt;基本情報!$C$12,"×",IF(B374&lt;基本情報!$C$13,"-",IF(B374&gt;=基本情報!$E$13+1,"×",IF(AND(B374&gt;=基本情報!$C$13,B374&lt;=基本情報!$E$13),"○",IF(TRUE,"×"))))))</f>
        <v>×</v>
      </c>
    </row>
  </sheetData>
  <sheetProtection sheet="1" formatCells="0" formatColumns="0" formatRows="0" sort="0" autoFilter="0"/>
  <mergeCells count="3">
    <mergeCell ref="B5:C5"/>
    <mergeCell ref="E6:F6"/>
    <mergeCell ref="G6:H6"/>
  </mergeCells>
  <phoneticPr fontId="1"/>
  <conditionalFormatting sqref="E8:F374">
    <cfRule type="expression" dxfId="702" priority="5">
      <formula>$J8="-"</formula>
    </cfRule>
    <cfRule type="expression" dxfId="701" priority="6">
      <formula>$J8="×"</formula>
    </cfRule>
    <cfRule type="expression" dxfId="700" priority="8">
      <formula>$E8&lt;&gt;""</formula>
    </cfRule>
    <cfRule type="expression" dxfId="699" priority="486">
      <formula>$F8="休工"</formula>
    </cfRule>
  </conditionalFormatting>
  <conditionalFormatting sqref="G8:H374">
    <cfRule type="expression" dxfId="698" priority="15">
      <formula>$K8="-"</formula>
    </cfRule>
    <cfRule type="expression" dxfId="697" priority="18">
      <formula>$K8="×"</formula>
    </cfRule>
    <cfRule type="expression" dxfId="696" priority="485">
      <formula>$G8&lt;&gt;""</formula>
    </cfRule>
    <cfRule type="expression" dxfId="695" priority="487">
      <formula>$H8="休工"</formula>
    </cfRule>
  </conditionalFormatting>
  <conditionalFormatting sqref="B8:H374">
    <cfRule type="expression" dxfId="694" priority="488">
      <formula>$C8="日"</formula>
    </cfRule>
    <cfRule type="expression" dxfId="693" priority="489">
      <formula>$C8="土"</formula>
    </cfRule>
    <cfRule type="expression" dxfId="692" priority="490">
      <formula>$D8="休日"</formula>
    </cfRule>
  </conditionalFormatting>
  <dataValidations count="2">
    <dataValidation type="list" allowBlank="1" showInputMessage="1" showErrorMessage="1" sqref="F8:F374 H8:H374">
      <formula1>"休工,　,"</formula1>
    </dataValidation>
    <dataValidation type="list" allowBlank="1" showInputMessage="1" showErrorMessage="1" sqref="G8:G375 E8:E375">
      <formula1>"夏季休暇,年末年始休暇,一時中止,工場制作,発注者指示,その他,"</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28BD72A4-C0DF-4FEB-94DD-AEA5E154ACB8}">
            <xm:f>$B8=基本情報!$E$9</xm:f>
            <x14:dxf>
              <fill>
                <patternFill>
                  <bgColor rgb="FFFFC000"/>
                </patternFill>
              </fill>
            </x14:dxf>
          </x14:cfRule>
          <x14:cfRule type="expression" priority="2" id="{BC65BE5E-0227-42F1-AFB7-93CDC66C5E5A}">
            <xm:f>$B8=基本情報!$C$9</xm:f>
            <x14:dxf>
              <fill>
                <patternFill>
                  <bgColor rgb="FFFFC000"/>
                </patternFill>
              </fill>
            </x14:dxf>
          </x14:cfRule>
          <xm:sqref>E8:F374</xm:sqref>
        </x14:conditionalFormatting>
        <x14:conditionalFormatting xmlns:xm="http://schemas.microsoft.com/office/excel/2006/main">
          <x14:cfRule type="expression" priority="3" id="{FFC6CD4A-73D0-4BB8-8BBA-CB0965E076B7}">
            <xm:f>$B8=基本情報!$E$13</xm:f>
            <x14:dxf>
              <fill>
                <patternFill>
                  <bgColor rgb="FFFFC000"/>
                </patternFill>
              </fill>
            </x14:dxf>
          </x14:cfRule>
          <x14:cfRule type="expression" priority="4" id="{752918BC-9A95-465B-8084-F07ED73DCA82}">
            <xm:f>$B8=基本情報!$C$13</xm:f>
            <x14:dxf>
              <fill>
                <patternFill>
                  <bgColor rgb="FFFFC000"/>
                </patternFill>
              </fill>
            </x14:dxf>
          </x14:cfRule>
          <xm:sqref>G8:H374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pageSetUpPr fitToPage="1"/>
  </sheetPr>
  <dimension ref="A1:M374"/>
  <sheetViews>
    <sheetView showZeros="0" zoomScale="80" zoomScaleNormal="80" workbookViewId="0">
      <pane xSplit="1" ySplit="7" topLeftCell="B273" activePane="bottomRight" state="frozen"/>
      <selection activeCell="P155" sqref="P155"/>
      <selection pane="topRight" activeCell="P155" sqref="P155"/>
      <selection pane="bottomLeft" activeCell="P155" sqref="P155"/>
      <selection pane="bottomRight" activeCell="E287" sqref="E287"/>
    </sheetView>
  </sheetViews>
  <sheetFormatPr defaultRowHeight="18.75" outlineLevelCol="1" x14ac:dyDescent="0.4"/>
  <cols>
    <col min="2" max="2" width="11.375" bestFit="1" customWidth="1"/>
    <col min="3" max="3" width="5.25" bestFit="1" customWidth="1"/>
    <col min="4" max="4" width="5" bestFit="1" customWidth="1"/>
    <col min="5" max="5" width="13" bestFit="1" customWidth="1"/>
    <col min="6" max="6" width="12.625" bestFit="1" customWidth="1"/>
    <col min="7" max="7" width="13" bestFit="1" customWidth="1"/>
    <col min="8" max="8" width="12.125" customWidth="1"/>
    <col min="9" max="9" width="3.375" hidden="1" customWidth="1" outlineLevel="1"/>
    <col min="10" max="10" width="9" hidden="1" customWidth="1" outlineLevel="1"/>
    <col min="11" max="11" width="5.25" hidden="1" customWidth="1" collapsed="1"/>
    <col min="13" max="13" width="14.75" bestFit="1" customWidth="1"/>
  </cols>
  <sheetData>
    <row r="1" spans="1:13" x14ac:dyDescent="0.4">
      <c r="A1" s="3"/>
      <c r="B1" s="15" t="s">
        <v>39</v>
      </c>
      <c r="C1" s="15">
        <f>基本情報!C2</f>
        <v>0</v>
      </c>
      <c r="D1" s="15"/>
      <c r="E1" s="15"/>
      <c r="F1" s="15"/>
      <c r="G1" s="15"/>
      <c r="H1" s="15"/>
      <c r="I1" s="15"/>
    </row>
    <row r="2" spans="1:13" x14ac:dyDescent="0.4">
      <c r="B2" s="16" t="s">
        <v>42</v>
      </c>
      <c r="C2" s="16">
        <f>基本情報!C4</f>
        <v>0</v>
      </c>
      <c r="D2" s="28"/>
      <c r="E2" s="16"/>
      <c r="F2" s="16"/>
      <c r="G2" s="16"/>
      <c r="H2" s="16"/>
      <c r="I2" s="16"/>
    </row>
    <row r="3" spans="1:13" x14ac:dyDescent="0.4">
      <c r="B3" s="16" t="s">
        <v>43</v>
      </c>
      <c r="C3" s="16">
        <f>基本情報!C5</f>
        <v>0</v>
      </c>
      <c r="D3" s="28"/>
      <c r="E3" s="16"/>
      <c r="F3" s="16"/>
      <c r="G3" s="16"/>
      <c r="H3" s="16"/>
      <c r="I3" s="16"/>
    </row>
    <row r="4" spans="1:13" ht="9.75" customHeight="1" x14ac:dyDescent="0.4">
      <c r="L4" s="1"/>
    </row>
    <row r="5" spans="1:13" ht="19.5" thickBot="1" x14ac:dyDescent="0.45">
      <c r="B5" s="255" t="s">
        <v>28</v>
      </c>
      <c r="C5" s="255"/>
      <c r="D5" s="38"/>
      <c r="E5" s="29" t="s">
        <v>31</v>
      </c>
      <c r="F5" s="29" t="s">
        <v>31</v>
      </c>
      <c r="G5" s="29" t="s">
        <v>31</v>
      </c>
      <c r="H5" s="29" t="s">
        <v>31</v>
      </c>
      <c r="I5" s="11"/>
      <c r="J5" s="11"/>
    </row>
    <row r="6" spans="1:13" ht="19.5" thickBot="1" x14ac:dyDescent="0.45">
      <c r="B6" s="7"/>
      <c r="C6" s="33"/>
      <c r="D6" s="47"/>
      <c r="E6" s="256" t="s">
        <v>63</v>
      </c>
      <c r="F6" s="257"/>
      <c r="G6" s="255" t="s">
        <v>64</v>
      </c>
      <c r="H6" s="255"/>
      <c r="I6" t="s">
        <v>44</v>
      </c>
      <c r="J6" t="s">
        <v>16</v>
      </c>
    </row>
    <row r="7" spans="1:13" ht="19.5" thickBot="1" x14ac:dyDescent="0.45">
      <c r="B7" s="6"/>
      <c r="C7" s="34" t="s">
        <v>0</v>
      </c>
      <c r="D7" s="48"/>
      <c r="E7" s="35" t="s">
        <v>2</v>
      </c>
      <c r="F7" s="32" t="s">
        <v>65</v>
      </c>
      <c r="G7" s="31" t="s">
        <v>2</v>
      </c>
      <c r="H7" s="32" t="s">
        <v>66</v>
      </c>
      <c r="J7" t="s">
        <v>36</v>
      </c>
      <c r="K7" t="s">
        <v>35</v>
      </c>
      <c r="M7" s="2"/>
    </row>
    <row r="8" spans="1:13" x14ac:dyDescent="0.4">
      <c r="B8" s="8">
        <f>DATE(YEAR(基本情報!D3)+1,4,1)</f>
        <v>46113</v>
      </c>
      <c r="C8" s="39" t="str">
        <f t="shared" ref="C8:C71" si="0">TEXT(B8,"aaa")</f>
        <v>水</v>
      </c>
      <c r="D8" s="45" t="str">
        <f>IF(WEEKDAY(B8,2)&gt;5,"休日",IFERROR(IF(VLOOKUP(B8,祝日!B:B,1,FALSE),"休日",""),""))</f>
        <v/>
      </c>
      <c r="E8" s="169"/>
      <c r="F8" s="170" t="str">
        <f t="shared" ref="F8:F71" si="1">IF(OR(E8="夏季休暇",E8="年末年始休暇",E8="一時中止",E8="工場制作",E8="発注者指示",E8="その他",D8="休日"),"休工","")</f>
        <v/>
      </c>
      <c r="G8" s="171"/>
      <c r="H8" s="170" t="str">
        <f t="shared" ref="H8:H71" si="2">IF(OR(G8="夏季休暇",G8="年末年始休暇",G8="一時中止",G8="工場制作",G8="発注者指示",G8="その他",D8="休日"),"休工","")</f>
        <v/>
      </c>
      <c r="I8" t="str">
        <f t="shared" ref="I8:I71" si="3">IF(F8=H8,"○","")</f>
        <v>○</v>
      </c>
      <c r="J8" t="str">
        <f>IF(AND(YEAR(B8)=YEAR($B$8)+1,MONTH(B8)=4),"×",IF(B8&lt;基本情報!$C$8,"×",IF(B8&lt;基本情報!$C$9,"-",IF(B8&gt;=基本情報!$E$9+1,"×",IF(AND(B8&gt;=基本情報!$C$9,B8&lt;=基本情報!$E$9),"○",IF(TRUE,"×"))))))</f>
        <v>×</v>
      </c>
      <c r="K8" t="str">
        <f>IF(AND(YEAR(B8)=YEAR($B$8)+1,MONTH(B8)=4),"×",IF(B8&lt;基本情報!$C$12,"×",IF(B8&lt;基本情報!$C$13,"-",IF(B8&gt;=基本情報!$E$13+1,"×",IF(AND(B8&gt;=基本情報!$C$13,B8&lt;=基本情報!$E$13),"○",IF(TRUE,"×"))))))</f>
        <v>×</v>
      </c>
    </row>
    <row r="9" spans="1:13" x14ac:dyDescent="0.4">
      <c r="B9" s="8">
        <f t="shared" ref="B9:B72" si="4">B8+1</f>
        <v>46114</v>
      </c>
      <c r="C9" s="36" t="str">
        <f t="shared" si="0"/>
        <v>木</v>
      </c>
      <c r="D9" s="45" t="str">
        <f>IF(WEEKDAY(B9,2)&gt;5,"休日",IFERROR(IF(VLOOKUP(B9,祝日!B:B,1,FALSE),"休日",""),""))</f>
        <v/>
      </c>
      <c r="E9" s="169"/>
      <c r="F9" s="170" t="str">
        <f t="shared" si="1"/>
        <v/>
      </c>
      <c r="G9" s="169"/>
      <c r="H9" s="170" t="str">
        <f t="shared" si="2"/>
        <v/>
      </c>
      <c r="I9" t="str">
        <f t="shared" si="3"/>
        <v>○</v>
      </c>
      <c r="J9" t="str">
        <f>IF(AND(YEAR(B9)=YEAR($B$8)+1,MONTH(B9)=4),"×",IF(B9&lt;基本情報!$C$8,"×",IF(B9&lt;基本情報!$C$9,"-",IF(B9&gt;=基本情報!$E$9+1,"×",IF(AND(B9&gt;=基本情報!$C$9,B9&lt;=基本情報!$E$9),"○",IF(TRUE,"×"))))))</f>
        <v>×</v>
      </c>
      <c r="K9" t="str">
        <f>IF(AND(YEAR(B9)=YEAR($B$8)+1,MONTH(B9)=4),"×",IF(B9&lt;基本情報!$C$12,"×",IF(B9&lt;基本情報!$C$13,"-",IF(B9&gt;=基本情報!$E$13+1,"×",IF(AND(B9&gt;=基本情報!$C$13,B9&lt;=基本情報!$E$13),"○",IF(TRUE,"×"))))))</f>
        <v>×</v>
      </c>
    </row>
    <row r="10" spans="1:13" x14ac:dyDescent="0.4">
      <c r="B10" s="8">
        <f t="shared" si="4"/>
        <v>46115</v>
      </c>
      <c r="C10" s="36" t="str">
        <f t="shared" si="0"/>
        <v>金</v>
      </c>
      <c r="D10" s="45" t="str">
        <f>IF(WEEKDAY(B10,2)&gt;5,"休日",IFERROR(IF(VLOOKUP(B10,祝日!B:B,1,FALSE),"休日",""),""))</f>
        <v/>
      </c>
      <c r="E10" s="169"/>
      <c r="F10" s="170" t="str">
        <f t="shared" si="1"/>
        <v/>
      </c>
      <c r="G10" s="169"/>
      <c r="H10" s="170" t="str">
        <f t="shared" si="2"/>
        <v/>
      </c>
      <c r="I10" t="str">
        <f t="shared" si="3"/>
        <v>○</v>
      </c>
      <c r="J10" t="str">
        <f>IF(AND(YEAR(B10)=YEAR($B$8)+1,MONTH(B10)=4),"×",IF(B10&lt;基本情報!$C$8,"×",IF(B10&lt;基本情報!$C$9,"-",IF(B10&gt;=基本情報!$E$9+1,"×",IF(AND(B10&gt;=基本情報!$C$9,B10&lt;=基本情報!$E$9),"○",IF(TRUE,"×"))))))</f>
        <v>×</v>
      </c>
      <c r="K10" t="str">
        <f>IF(AND(YEAR(B10)=YEAR($B$8)+1,MONTH(B10)=4),"×",IF(B10&lt;基本情報!$C$12,"×",IF(B10&lt;基本情報!$C$13,"-",IF(B10&gt;=基本情報!$E$13+1,"×",IF(AND(B10&gt;=基本情報!$C$13,B10&lt;=基本情報!$E$13),"○",IF(TRUE,"×"))))))</f>
        <v>×</v>
      </c>
    </row>
    <row r="11" spans="1:13" x14ac:dyDescent="0.4">
      <c r="B11" s="8">
        <f t="shared" si="4"/>
        <v>46116</v>
      </c>
      <c r="C11" s="36" t="str">
        <f t="shared" si="0"/>
        <v>土</v>
      </c>
      <c r="D11" s="45" t="str">
        <f>IF(WEEKDAY(B11,2)&gt;5,"休日",IFERROR(IF(VLOOKUP(B11,祝日!B:B,1,FALSE),"休日",""),""))</f>
        <v>休日</v>
      </c>
      <c r="E11" s="169"/>
      <c r="F11" s="170" t="str">
        <f t="shared" si="1"/>
        <v>休工</v>
      </c>
      <c r="G11" s="169"/>
      <c r="H11" s="170" t="str">
        <f t="shared" si="2"/>
        <v>休工</v>
      </c>
      <c r="I11" t="str">
        <f t="shared" si="3"/>
        <v>○</v>
      </c>
      <c r="J11" t="str">
        <f>IF(AND(YEAR(B11)=YEAR($B$8)+1,MONTH(B11)=4),"×",IF(B11&lt;基本情報!$C$8,"×",IF(B11&lt;基本情報!$C$9,"-",IF(B11&gt;=基本情報!$E$9+1,"×",IF(AND(B11&gt;=基本情報!$C$9,B11&lt;=基本情報!$E$9),"○",IF(TRUE,"×"))))))</f>
        <v>×</v>
      </c>
      <c r="K11" t="str">
        <f>IF(AND(YEAR(B11)=YEAR($B$8)+1,MONTH(B11)=4),"×",IF(B11&lt;基本情報!$C$12,"×",IF(B11&lt;基本情報!$C$13,"-",IF(B11&gt;=基本情報!$E$13+1,"×",IF(AND(B11&gt;=基本情報!$C$13,B11&lt;=基本情報!$E$13),"○",IF(TRUE,"×"))))))</f>
        <v>×</v>
      </c>
    </row>
    <row r="12" spans="1:13" x14ac:dyDescent="0.4">
      <c r="B12" s="8">
        <f t="shared" si="4"/>
        <v>46117</v>
      </c>
      <c r="C12" s="36" t="str">
        <f t="shared" si="0"/>
        <v>日</v>
      </c>
      <c r="D12" s="45" t="str">
        <f>IF(WEEKDAY(B12,2)&gt;5,"休日",IFERROR(IF(VLOOKUP(B12,祝日!B:B,1,FALSE),"休日",""),""))</f>
        <v>休日</v>
      </c>
      <c r="E12" s="169"/>
      <c r="F12" s="170" t="str">
        <f t="shared" si="1"/>
        <v>休工</v>
      </c>
      <c r="G12" s="169"/>
      <c r="H12" s="170" t="str">
        <f t="shared" si="2"/>
        <v>休工</v>
      </c>
      <c r="I12" t="str">
        <f t="shared" si="3"/>
        <v>○</v>
      </c>
      <c r="J12" t="str">
        <f>IF(AND(YEAR(B12)=YEAR($B$8)+1,MONTH(B12)=4),"×",IF(B12&lt;基本情報!$C$8,"×",IF(B12&lt;基本情報!$C$9,"-",IF(B12&gt;=基本情報!$E$9+1,"×",IF(AND(B12&gt;=基本情報!$C$9,B12&lt;=基本情報!$E$9),"○",IF(TRUE,"×"))))))</f>
        <v>×</v>
      </c>
      <c r="K12" t="str">
        <f>IF(AND(YEAR(B12)=YEAR($B$8)+1,MONTH(B12)=4),"×",IF(B12&lt;基本情報!$C$12,"×",IF(B12&lt;基本情報!$C$13,"-",IF(B12&gt;=基本情報!$E$13+1,"×",IF(AND(B12&gt;=基本情報!$C$13,B12&lt;=基本情報!$E$13),"○",IF(TRUE,"×"))))))</f>
        <v>×</v>
      </c>
    </row>
    <row r="13" spans="1:13" x14ac:dyDescent="0.4">
      <c r="B13" s="8">
        <f t="shared" si="4"/>
        <v>46118</v>
      </c>
      <c r="C13" s="36" t="str">
        <f t="shared" si="0"/>
        <v>月</v>
      </c>
      <c r="D13" s="45" t="str">
        <f>IF(WEEKDAY(B13,2)&gt;5,"休日",IFERROR(IF(VLOOKUP(B13,祝日!B:B,1,FALSE),"休日",""),""))</f>
        <v/>
      </c>
      <c r="E13" s="169"/>
      <c r="F13" s="170" t="str">
        <f t="shared" si="1"/>
        <v/>
      </c>
      <c r="G13" s="169"/>
      <c r="H13" s="170" t="str">
        <f t="shared" si="2"/>
        <v/>
      </c>
      <c r="I13" t="str">
        <f t="shared" si="3"/>
        <v>○</v>
      </c>
      <c r="J13" t="str">
        <f>IF(AND(YEAR(B13)=YEAR($B$8)+1,MONTH(B13)=4),"×",IF(B13&lt;基本情報!$C$8,"×",IF(B13&lt;基本情報!$C$9,"-",IF(B13&gt;=基本情報!$E$9+1,"×",IF(AND(B13&gt;=基本情報!$C$9,B13&lt;=基本情報!$E$9),"○",IF(TRUE,"×"))))))</f>
        <v>×</v>
      </c>
      <c r="K13" t="str">
        <f>IF(AND(YEAR(B13)=YEAR($B$8)+1,MONTH(B13)=4),"×",IF(B13&lt;基本情報!$C$12,"×",IF(B13&lt;基本情報!$C$13,"-",IF(B13&gt;=基本情報!$E$13+1,"×",IF(AND(B13&gt;=基本情報!$C$13,B13&lt;=基本情報!$E$13),"○",IF(TRUE,"×"))))))</f>
        <v>×</v>
      </c>
    </row>
    <row r="14" spans="1:13" x14ac:dyDescent="0.4">
      <c r="B14" s="8">
        <f t="shared" si="4"/>
        <v>46119</v>
      </c>
      <c r="C14" s="36" t="str">
        <f t="shared" si="0"/>
        <v>火</v>
      </c>
      <c r="D14" s="45" t="str">
        <f>IF(WEEKDAY(B14,2)&gt;5,"休日",IFERROR(IF(VLOOKUP(B14,祝日!B:B,1,FALSE),"休日",""),""))</f>
        <v/>
      </c>
      <c r="E14" s="169"/>
      <c r="F14" s="170" t="str">
        <f t="shared" si="1"/>
        <v/>
      </c>
      <c r="G14" s="169"/>
      <c r="H14" s="170" t="str">
        <f t="shared" si="2"/>
        <v/>
      </c>
      <c r="I14" t="str">
        <f t="shared" si="3"/>
        <v>○</v>
      </c>
      <c r="J14" t="str">
        <f>IF(AND(YEAR(B14)=YEAR($B$8)+1,MONTH(B14)=4),"×",IF(B14&lt;基本情報!$C$8,"×",IF(B14&lt;基本情報!$C$9,"-",IF(B14&gt;=基本情報!$E$9+1,"×",IF(AND(B14&gt;=基本情報!$C$9,B14&lt;=基本情報!$E$9),"○",IF(TRUE,"×"))))))</f>
        <v>×</v>
      </c>
      <c r="K14" t="str">
        <f>IF(AND(YEAR(B14)=YEAR($B$8)+1,MONTH(B14)=4),"×",IF(B14&lt;基本情報!$C$12,"×",IF(B14&lt;基本情報!$C$13,"-",IF(B14&gt;=基本情報!$E$13+1,"×",IF(AND(B14&gt;=基本情報!$C$13,B14&lt;=基本情報!$E$13),"○",IF(TRUE,"×"))))))</f>
        <v>×</v>
      </c>
    </row>
    <row r="15" spans="1:13" x14ac:dyDescent="0.4">
      <c r="B15" s="8">
        <f t="shared" si="4"/>
        <v>46120</v>
      </c>
      <c r="C15" s="36" t="str">
        <f t="shared" si="0"/>
        <v>水</v>
      </c>
      <c r="D15" s="45" t="str">
        <f>IF(WEEKDAY(B15,2)&gt;5,"休日",IFERROR(IF(VLOOKUP(B15,祝日!B:B,1,FALSE),"休日",""),""))</f>
        <v/>
      </c>
      <c r="E15" s="169"/>
      <c r="F15" s="170" t="str">
        <f t="shared" si="1"/>
        <v/>
      </c>
      <c r="G15" s="169"/>
      <c r="H15" s="170" t="str">
        <f t="shared" si="2"/>
        <v/>
      </c>
      <c r="I15" t="str">
        <f t="shared" si="3"/>
        <v>○</v>
      </c>
      <c r="J15" t="str">
        <f>IF(AND(YEAR(B15)=YEAR($B$8)+1,MONTH(B15)=4),"×",IF(B15&lt;基本情報!$C$8,"×",IF(B15&lt;基本情報!$C$9,"-",IF(B15&gt;=基本情報!$E$9+1,"×",IF(AND(B15&gt;=基本情報!$C$9,B15&lt;=基本情報!$E$9),"○",IF(TRUE,"×"))))))</f>
        <v>×</v>
      </c>
      <c r="K15" t="str">
        <f>IF(AND(YEAR(B15)=YEAR($B$8)+1,MONTH(B15)=4),"×",IF(B15&lt;基本情報!$C$12,"×",IF(B15&lt;基本情報!$C$13,"-",IF(B15&gt;=基本情報!$E$13+1,"×",IF(AND(B15&gt;=基本情報!$C$13,B15&lt;=基本情報!$E$13),"○",IF(TRUE,"×"))))))</f>
        <v>×</v>
      </c>
    </row>
    <row r="16" spans="1:13" x14ac:dyDescent="0.4">
      <c r="B16" s="8">
        <f t="shared" si="4"/>
        <v>46121</v>
      </c>
      <c r="C16" s="36" t="str">
        <f t="shared" si="0"/>
        <v>木</v>
      </c>
      <c r="D16" s="45" t="str">
        <f>IF(WEEKDAY(B16,2)&gt;5,"休日",IFERROR(IF(VLOOKUP(B16,祝日!B:B,1,FALSE),"休日",""),""))</f>
        <v/>
      </c>
      <c r="E16" s="169"/>
      <c r="F16" s="170" t="str">
        <f t="shared" si="1"/>
        <v/>
      </c>
      <c r="G16" s="169"/>
      <c r="H16" s="170" t="str">
        <f t="shared" si="2"/>
        <v/>
      </c>
      <c r="I16" t="str">
        <f t="shared" si="3"/>
        <v>○</v>
      </c>
      <c r="J16" t="str">
        <f>IF(AND(YEAR(B16)=YEAR($B$8)+1,MONTH(B16)=4),"×",IF(B16&lt;基本情報!$C$8,"×",IF(B16&lt;基本情報!$C$9,"-",IF(B16&gt;=基本情報!$E$9+1,"×",IF(AND(B16&gt;=基本情報!$C$9,B16&lt;=基本情報!$E$9),"○",IF(TRUE,"×"))))))</f>
        <v>×</v>
      </c>
      <c r="K16" t="str">
        <f>IF(AND(YEAR(B16)=YEAR($B$8)+1,MONTH(B16)=4),"×",IF(B16&lt;基本情報!$C$12,"×",IF(B16&lt;基本情報!$C$13,"-",IF(B16&gt;=基本情報!$E$13+1,"×",IF(AND(B16&gt;=基本情報!$C$13,B16&lt;=基本情報!$E$13),"○",IF(TRUE,"×"))))))</f>
        <v>×</v>
      </c>
    </row>
    <row r="17" spans="2:11" x14ac:dyDescent="0.4">
      <c r="B17" s="8">
        <f t="shared" si="4"/>
        <v>46122</v>
      </c>
      <c r="C17" s="36" t="str">
        <f t="shared" si="0"/>
        <v>金</v>
      </c>
      <c r="D17" s="45" t="str">
        <f>IF(WEEKDAY(B17,2)&gt;5,"休日",IFERROR(IF(VLOOKUP(B17,祝日!B:B,1,FALSE),"休日",""),""))</f>
        <v/>
      </c>
      <c r="E17" s="169"/>
      <c r="F17" s="170" t="str">
        <f t="shared" si="1"/>
        <v/>
      </c>
      <c r="G17" s="169"/>
      <c r="H17" s="170" t="str">
        <f t="shared" si="2"/>
        <v/>
      </c>
      <c r="I17" t="str">
        <f t="shared" si="3"/>
        <v>○</v>
      </c>
      <c r="J17" t="str">
        <f>IF(AND(YEAR(B17)=YEAR($B$8)+1,MONTH(B17)=4),"×",IF(B17&lt;基本情報!$C$8,"×",IF(B17&lt;基本情報!$C$9,"-",IF(B17&gt;=基本情報!$E$9+1,"×",IF(AND(B17&gt;=基本情報!$C$9,B17&lt;=基本情報!$E$9),"○",IF(TRUE,"×"))))))</f>
        <v>×</v>
      </c>
      <c r="K17" t="str">
        <f>IF(AND(YEAR(B17)=YEAR($B$8)+1,MONTH(B17)=4),"×",IF(B17&lt;基本情報!$C$12,"×",IF(B17&lt;基本情報!$C$13,"-",IF(B17&gt;=基本情報!$E$13+1,"×",IF(AND(B17&gt;=基本情報!$C$13,B17&lt;=基本情報!$E$13),"○",IF(TRUE,"×"))))))</f>
        <v>×</v>
      </c>
    </row>
    <row r="18" spans="2:11" x14ac:dyDescent="0.4">
      <c r="B18" s="8">
        <f t="shared" si="4"/>
        <v>46123</v>
      </c>
      <c r="C18" s="36" t="str">
        <f t="shared" si="0"/>
        <v>土</v>
      </c>
      <c r="D18" s="45" t="str">
        <f>IF(WEEKDAY(B18,2)&gt;5,"休日",IFERROR(IF(VLOOKUP(B18,祝日!B:B,1,FALSE),"休日",""),""))</f>
        <v>休日</v>
      </c>
      <c r="E18" s="169"/>
      <c r="F18" s="170" t="str">
        <f t="shared" si="1"/>
        <v>休工</v>
      </c>
      <c r="G18" s="169"/>
      <c r="H18" s="170" t="str">
        <f t="shared" si="2"/>
        <v>休工</v>
      </c>
      <c r="I18" t="str">
        <f t="shared" si="3"/>
        <v>○</v>
      </c>
      <c r="J18" t="str">
        <f>IF(AND(YEAR(B18)=YEAR($B$8)+1,MONTH(B18)=4),"×",IF(B18&lt;基本情報!$C$8,"×",IF(B18&lt;基本情報!$C$9,"-",IF(B18&gt;=基本情報!$E$9+1,"×",IF(AND(B18&gt;=基本情報!$C$9,B18&lt;=基本情報!$E$9),"○",IF(TRUE,"×"))))))</f>
        <v>×</v>
      </c>
      <c r="K18" t="str">
        <f>IF(AND(YEAR(B18)=YEAR($B$8)+1,MONTH(B18)=4),"×",IF(B18&lt;基本情報!$C$12,"×",IF(B18&lt;基本情報!$C$13,"-",IF(B18&gt;=基本情報!$E$13+1,"×",IF(AND(B18&gt;=基本情報!$C$13,B18&lt;=基本情報!$E$13),"○",IF(TRUE,"×"))))))</f>
        <v>×</v>
      </c>
    </row>
    <row r="19" spans="2:11" x14ac:dyDescent="0.4">
      <c r="B19" s="8">
        <f t="shared" si="4"/>
        <v>46124</v>
      </c>
      <c r="C19" s="36" t="str">
        <f t="shared" si="0"/>
        <v>日</v>
      </c>
      <c r="D19" s="45" t="str">
        <f>IF(WEEKDAY(B19,2)&gt;5,"休日",IFERROR(IF(VLOOKUP(B19,祝日!B:B,1,FALSE),"休日",""),""))</f>
        <v>休日</v>
      </c>
      <c r="E19" s="169"/>
      <c r="F19" s="170" t="str">
        <f t="shared" si="1"/>
        <v>休工</v>
      </c>
      <c r="G19" s="169"/>
      <c r="H19" s="170" t="str">
        <f t="shared" si="2"/>
        <v>休工</v>
      </c>
      <c r="I19" t="str">
        <f t="shared" si="3"/>
        <v>○</v>
      </c>
      <c r="J19" t="str">
        <f>IF(AND(YEAR(B19)=YEAR($B$8)+1,MONTH(B19)=4),"×",IF(B19&lt;基本情報!$C$8,"×",IF(B19&lt;基本情報!$C$9,"-",IF(B19&gt;=基本情報!$E$9+1,"×",IF(AND(B19&gt;=基本情報!$C$9,B19&lt;=基本情報!$E$9),"○",IF(TRUE,"×"))))))</f>
        <v>×</v>
      </c>
      <c r="K19" t="str">
        <f>IF(AND(YEAR(B19)=YEAR($B$8)+1,MONTH(B19)=4),"×",IF(B19&lt;基本情報!$C$12,"×",IF(B19&lt;基本情報!$C$13,"-",IF(B19&gt;=基本情報!$E$13+1,"×",IF(AND(B19&gt;=基本情報!$C$13,B19&lt;=基本情報!$E$13),"○",IF(TRUE,"×"))))))</f>
        <v>×</v>
      </c>
    </row>
    <row r="20" spans="2:11" x14ac:dyDescent="0.4">
      <c r="B20" s="8">
        <f t="shared" si="4"/>
        <v>46125</v>
      </c>
      <c r="C20" s="36" t="str">
        <f t="shared" si="0"/>
        <v>月</v>
      </c>
      <c r="D20" s="45" t="str">
        <f>IF(WEEKDAY(B20,2)&gt;5,"休日",IFERROR(IF(VLOOKUP(B20,祝日!B:B,1,FALSE),"休日",""),""))</f>
        <v/>
      </c>
      <c r="E20" s="169"/>
      <c r="F20" s="170" t="str">
        <f t="shared" si="1"/>
        <v/>
      </c>
      <c r="G20" s="169"/>
      <c r="H20" s="170" t="str">
        <f t="shared" si="2"/>
        <v/>
      </c>
      <c r="I20" t="str">
        <f t="shared" si="3"/>
        <v>○</v>
      </c>
      <c r="J20" t="str">
        <f>IF(AND(YEAR(B20)=YEAR($B$8)+1,MONTH(B20)=4),"×",IF(B20&lt;基本情報!$C$8,"×",IF(B20&lt;基本情報!$C$9,"-",IF(B20&gt;=基本情報!$E$9+1,"×",IF(AND(B20&gt;=基本情報!$C$9,B20&lt;=基本情報!$E$9),"○",IF(TRUE,"×"))))))</f>
        <v>×</v>
      </c>
      <c r="K20" t="str">
        <f>IF(AND(YEAR(B20)=YEAR($B$8)+1,MONTH(B20)=4),"×",IF(B20&lt;基本情報!$C$12,"×",IF(B20&lt;基本情報!$C$13,"-",IF(B20&gt;=基本情報!$E$13+1,"×",IF(AND(B20&gt;=基本情報!$C$13,B20&lt;=基本情報!$E$13),"○",IF(TRUE,"×"))))))</f>
        <v>×</v>
      </c>
    </row>
    <row r="21" spans="2:11" x14ac:dyDescent="0.4">
      <c r="B21" s="8">
        <f t="shared" si="4"/>
        <v>46126</v>
      </c>
      <c r="C21" s="36" t="str">
        <f t="shared" si="0"/>
        <v>火</v>
      </c>
      <c r="D21" s="45" t="str">
        <f>IF(WEEKDAY(B21,2)&gt;5,"休日",IFERROR(IF(VLOOKUP(B21,祝日!B:B,1,FALSE),"休日",""),""))</f>
        <v/>
      </c>
      <c r="E21" s="169"/>
      <c r="F21" s="170" t="str">
        <f t="shared" si="1"/>
        <v/>
      </c>
      <c r="G21" s="169"/>
      <c r="H21" s="170" t="str">
        <f t="shared" si="2"/>
        <v/>
      </c>
      <c r="I21" t="str">
        <f t="shared" si="3"/>
        <v>○</v>
      </c>
      <c r="J21" t="str">
        <f>IF(AND(YEAR(B21)=YEAR($B$8)+1,MONTH(B21)=4),"×",IF(B21&lt;基本情報!$C$8,"×",IF(B21&lt;基本情報!$C$9,"-",IF(B21&gt;=基本情報!$E$9+1,"×",IF(AND(B21&gt;=基本情報!$C$9,B21&lt;=基本情報!$E$9),"○",IF(TRUE,"×"))))))</f>
        <v>×</v>
      </c>
      <c r="K21" t="str">
        <f>IF(AND(YEAR(B21)=YEAR($B$8)+1,MONTH(B21)=4),"×",IF(B21&lt;基本情報!$C$12,"×",IF(B21&lt;基本情報!$C$13,"-",IF(B21&gt;=基本情報!$E$13+1,"×",IF(AND(B21&gt;=基本情報!$C$13,B21&lt;=基本情報!$E$13),"○",IF(TRUE,"×"))))))</f>
        <v>×</v>
      </c>
    </row>
    <row r="22" spans="2:11" x14ac:dyDescent="0.4">
      <c r="B22" s="8">
        <f t="shared" si="4"/>
        <v>46127</v>
      </c>
      <c r="C22" s="36" t="str">
        <f t="shared" si="0"/>
        <v>水</v>
      </c>
      <c r="D22" s="45" t="str">
        <f>IF(WEEKDAY(B22,2)&gt;5,"休日",IFERROR(IF(VLOOKUP(B22,祝日!B:B,1,FALSE),"休日",""),""))</f>
        <v/>
      </c>
      <c r="E22" s="169"/>
      <c r="F22" s="170" t="str">
        <f t="shared" si="1"/>
        <v/>
      </c>
      <c r="G22" s="169"/>
      <c r="H22" s="170" t="str">
        <f t="shared" si="2"/>
        <v/>
      </c>
      <c r="I22" t="str">
        <f t="shared" si="3"/>
        <v>○</v>
      </c>
      <c r="J22" t="str">
        <f>IF(AND(YEAR(B22)=YEAR($B$8)+1,MONTH(B22)=4),"×",IF(B22&lt;基本情報!$C$8,"×",IF(B22&lt;基本情報!$C$9,"-",IF(B22&gt;=基本情報!$E$9+1,"×",IF(AND(B22&gt;=基本情報!$C$9,B22&lt;=基本情報!$E$9),"○",IF(TRUE,"×"))))))</f>
        <v>×</v>
      </c>
      <c r="K22" t="str">
        <f>IF(AND(YEAR(B22)=YEAR($B$8)+1,MONTH(B22)=4),"×",IF(B22&lt;基本情報!$C$12,"×",IF(B22&lt;基本情報!$C$13,"-",IF(B22&gt;=基本情報!$E$13+1,"×",IF(AND(B22&gt;=基本情報!$C$13,B22&lt;=基本情報!$E$13),"○",IF(TRUE,"×"))))))</f>
        <v>×</v>
      </c>
    </row>
    <row r="23" spans="2:11" x14ac:dyDescent="0.4">
      <c r="B23" s="8">
        <f t="shared" si="4"/>
        <v>46128</v>
      </c>
      <c r="C23" s="36" t="str">
        <f t="shared" si="0"/>
        <v>木</v>
      </c>
      <c r="D23" s="45" t="str">
        <f>IF(WEEKDAY(B23,2)&gt;5,"休日",IFERROR(IF(VLOOKUP(B23,祝日!B:B,1,FALSE),"休日",""),""))</f>
        <v/>
      </c>
      <c r="E23" s="169"/>
      <c r="F23" s="170" t="str">
        <f t="shared" si="1"/>
        <v/>
      </c>
      <c r="G23" s="169"/>
      <c r="H23" s="170" t="str">
        <f t="shared" si="2"/>
        <v/>
      </c>
      <c r="I23" t="str">
        <f t="shared" si="3"/>
        <v>○</v>
      </c>
      <c r="J23" t="str">
        <f>IF(AND(YEAR(B23)=YEAR($B$8)+1,MONTH(B23)=4),"×",IF(B23&lt;基本情報!$C$8,"×",IF(B23&lt;基本情報!$C$9,"-",IF(B23&gt;=基本情報!$E$9+1,"×",IF(AND(B23&gt;=基本情報!$C$9,B23&lt;=基本情報!$E$9),"○",IF(TRUE,"×"))))))</f>
        <v>×</v>
      </c>
      <c r="K23" t="str">
        <f>IF(AND(YEAR(B23)=YEAR($B$8)+1,MONTH(B23)=4),"×",IF(B23&lt;基本情報!$C$12,"×",IF(B23&lt;基本情報!$C$13,"-",IF(B23&gt;=基本情報!$E$13+1,"×",IF(AND(B23&gt;=基本情報!$C$13,B23&lt;=基本情報!$E$13),"○",IF(TRUE,"×"))))))</f>
        <v>×</v>
      </c>
    </row>
    <row r="24" spans="2:11" x14ac:dyDescent="0.4">
      <c r="B24" s="8">
        <f t="shared" si="4"/>
        <v>46129</v>
      </c>
      <c r="C24" s="36" t="str">
        <f t="shared" si="0"/>
        <v>金</v>
      </c>
      <c r="D24" s="45" t="str">
        <f>IF(WEEKDAY(B24,2)&gt;5,"休日",IFERROR(IF(VLOOKUP(B24,祝日!B:B,1,FALSE),"休日",""),""))</f>
        <v/>
      </c>
      <c r="E24" s="169"/>
      <c r="F24" s="170" t="str">
        <f t="shared" si="1"/>
        <v/>
      </c>
      <c r="G24" s="169"/>
      <c r="H24" s="170" t="str">
        <f t="shared" si="2"/>
        <v/>
      </c>
      <c r="I24" t="str">
        <f t="shared" si="3"/>
        <v>○</v>
      </c>
      <c r="J24" t="str">
        <f>IF(AND(YEAR(B24)=YEAR($B$8)+1,MONTH(B24)=4),"×",IF(B24&lt;基本情報!$C$8,"×",IF(B24&lt;基本情報!$C$9,"-",IF(B24&gt;=基本情報!$E$9+1,"×",IF(AND(B24&gt;=基本情報!$C$9,B24&lt;=基本情報!$E$9),"○",IF(TRUE,"×"))))))</f>
        <v>×</v>
      </c>
      <c r="K24" t="str">
        <f>IF(AND(YEAR(B24)=YEAR($B$8)+1,MONTH(B24)=4),"×",IF(B24&lt;基本情報!$C$12,"×",IF(B24&lt;基本情報!$C$13,"-",IF(B24&gt;=基本情報!$E$13+1,"×",IF(AND(B24&gt;=基本情報!$C$13,B24&lt;=基本情報!$E$13),"○",IF(TRUE,"×"))))))</f>
        <v>×</v>
      </c>
    </row>
    <row r="25" spans="2:11" x14ac:dyDescent="0.4">
      <c r="B25" s="8">
        <f t="shared" si="4"/>
        <v>46130</v>
      </c>
      <c r="C25" s="36" t="str">
        <f t="shared" si="0"/>
        <v>土</v>
      </c>
      <c r="D25" s="45" t="str">
        <f>IF(WEEKDAY(B25,2)&gt;5,"休日",IFERROR(IF(VLOOKUP(B25,祝日!B:B,1,FALSE),"休日",""),""))</f>
        <v>休日</v>
      </c>
      <c r="E25" s="169"/>
      <c r="F25" s="170" t="str">
        <f t="shared" si="1"/>
        <v>休工</v>
      </c>
      <c r="G25" s="169"/>
      <c r="H25" s="170" t="str">
        <f t="shared" si="2"/>
        <v>休工</v>
      </c>
      <c r="I25" t="str">
        <f t="shared" si="3"/>
        <v>○</v>
      </c>
      <c r="J25" t="str">
        <f>IF(AND(YEAR(B25)=YEAR($B$8)+1,MONTH(B25)=4),"×",IF(B25&lt;基本情報!$C$8,"×",IF(B25&lt;基本情報!$C$9,"-",IF(B25&gt;=基本情報!$E$9+1,"×",IF(AND(B25&gt;=基本情報!$C$9,B25&lt;=基本情報!$E$9),"○",IF(TRUE,"×"))))))</f>
        <v>×</v>
      </c>
      <c r="K25" t="str">
        <f>IF(AND(YEAR(B25)=YEAR($B$8)+1,MONTH(B25)=4),"×",IF(B25&lt;基本情報!$C$12,"×",IF(B25&lt;基本情報!$C$13,"-",IF(B25&gt;=基本情報!$E$13+1,"×",IF(AND(B25&gt;=基本情報!$C$13,B25&lt;=基本情報!$E$13),"○",IF(TRUE,"×"))))))</f>
        <v>×</v>
      </c>
    </row>
    <row r="26" spans="2:11" x14ac:dyDescent="0.4">
      <c r="B26" s="8">
        <f t="shared" si="4"/>
        <v>46131</v>
      </c>
      <c r="C26" s="36" t="str">
        <f t="shared" si="0"/>
        <v>日</v>
      </c>
      <c r="D26" s="45" t="str">
        <f>IF(WEEKDAY(B26,2)&gt;5,"休日",IFERROR(IF(VLOOKUP(B26,祝日!B:B,1,FALSE),"休日",""),""))</f>
        <v>休日</v>
      </c>
      <c r="E26" s="169"/>
      <c r="F26" s="170" t="str">
        <f t="shared" si="1"/>
        <v>休工</v>
      </c>
      <c r="G26" s="169"/>
      <c r="H26" s="170" t="str">
        <f t="shared" si="2"/>
        <v>休工</v>
      </c>
      <c r="I26" t="str">
        <f t="shared" si="3"/>
        <v>○</v>
      </c>
      <c r="J26" t="str">
        <f>IF(AND(YEAR(B26)=YEAR($B$8)+1,MONTH(B26)=4),"×",IF(B26&lt;基本情報!$C$8,"×",IF(B26&lt;基本情報!$C$9,"-",IF(B26&gt;=基本情報!$E$9+1,"×",IF(AND(B26&gt;=基本情報!$C$9,B26&lt;=基本情報!$E$9),"○",IF(TRUE,"×"))))))</f>
        <v>×</v>
      </c>
      <c r="K26" t="str">
        <f>IF(AND(YEAR(B26)=YEAR($B$8)+1,MONTH(B26)=4),"×",IF(B26&lt;基本情報!$C$12,"×",IF(B26&lt;基本情報!$C$13,"-",IF(B26&gt;=基本情報!$E$13+1,"×",IF(AND(B26&gt;=基本情報!$C$13,B26&lt;=基本情報!$E$13),"○",IF(TRUE,"×"))))))</f>
        <v>×</v>
      </c>
    </row>
    <row r="27" spans="2:11" x14ac:dyDescent="0.4">
      <c r="B27" s="8">
        <f t="shared" si="4"/>
        <v>46132</v>
      </c>
      <c r="C27" s="36" t="str">
        <f t="shared" si="0"/>
        <v>月</v>
      </c>
      <c r="D27" s="45" t="str">
        <f>IF(WEEKDAY(B27,2)&gt;5,"休日",IFERROR(IF(VLOOKUP(B27,祝日!B:B,1,FALSE),"休日",""),""))</f>
        <v/>
      </c>
      <c r="E27" s="169"/>
      <c r="F27" s="170" t="str">
        <f t="shared" si="1"/>
        <v/>
      </c>
      <c r="G27" s="169"/>
      <c r="H27" s="170" t="str">
        <f t="shared" si="2"/>
        <v/>
      </c>
      <c r="I27" t="str">
        <f t="shared" si="3"/>
        <v>○</v>
      </c>
      <c r="J27" t="str">
        <f>IF(AND(YEAR(B27)=YEAR($B$8)+1,MONTH(B27)=4),"×",IF(B27&lt;基本情報!$C$8,"×",IF(B27&lt;基本情報!$C$9,"-",IF(B27&gt;=基本情報!$E$9+1,"×",IF(AND(B27&gt;=基本情報!$C$9,B27&lt;=基本情報!$E$9),"○",IF(TRUE,"×"))))))</f>
        <v>×</v>
      </c>
      <c r="K27" t="str">
        <f>IF(AND(YEAR(B27)=YEAR($B$8)+1,MONTH(B27)=4),"×",IF(B27&lt;基本情報!$C$12,"×",IF(B27&lt;基本情報!$C$13,"-",IF(B27&gt;=基本情報!$E$13+1,"×",IF(AND(B27&gt;=基本情報!$C$13,B27&lt;=基本情報!$E$13),"○",IF(TRUE,"×"))))))</f>
        <v>×</v>
      </c>
    </row>
    <row r="28" spans="2:11" x14ac:dyDescent="0.4">
      <c r="B28" s="8">
        <f t="shared" si="4"/>
        <v>46133</v>
      </c>
      <c r="C28" s="36" t="str">
        <f t="shared" si="0"/>
        <v>火</v>
      </c>
      <c r="D28" s="45" t="str">
        <f>IF(WEEKDAY(B28,2)&gt;5,"休日",IFERROR(IF(VLOOKUP(B28,祝日!B:B,1,FALSE),"休日",""),""))</f>
        <v/>
      </c>
      <c r="E28" s="169"/>
      <c r="F28" s="170" t="str">
        <f t="shared" si="1"/>
        <v/>
      </c>
      <c r="G28" s="169"/>
      <c r="H28" s="170" t="str">
        <f t="shared" si="2"/>
        <v/>
      </c>
      <c r="I28" t="str">
        <f t="shared" si="3"/>
        <v>○</v>
      </c>
      <c r="J28" t="str">
        <f>IF(AND(YEAR(B28)=YEAR($B$8)+1,MONTH(B28)=4),"×",IF(B28&lt;基本情報!$C$8,"×",IF(B28&lt;基本情報!$C$9,"-",IF(B28&gt;=基本情報!$E$9+1,"×",IF(AND(B28&gt;=基本情報!$C$9,B28&lt;=基本情報!$E$9),"○",IF(TRUE,"×"))))))</f>
        <v>×</v>
      </c>
      <c r="K28" t="str">
        <f>IF(AND(YEAR(B28)=YEAR($B$8)+1,MONTH(B28)=4),"×",IF(B28&lt;基本情報!$C$12,"×",IF(B28&lt;基本情報!$C$13,"-",IF(B28&gt;=基本情報!$E$13+1,"×",IF(AND(B28&gt;=基本情報!$C$13,B28&lt;=基本情報!$E$13),"○",IF(TRUE,"×"))))))</f>
        <v>×</v>
      </c>
    </row>
    <row r="29" spans="2:11" x14ac:dyDescent="0.4">
      <c r="B29" s="8">
        <f t="shared" si="4"/>
        <v>46134</v>
      </c>
      <c r="C29" s="36" t="str">
        <f t="shared" si="0"/>
        <v>水</v>
      </c>
      <c r="D29" s="45" t="str">
        <f>IF(WEEKDAY(B29,2)&gt;5,"休日",IFERROR(IF(VLOOKUP(B29,祝日!B:B,1,FALSE),"休日",""),""))</f>
        <v/>
      </c>
      <c r="E29" s="169"/>
      <c r="F29" s="170" t="str">
        <f t="shared" si="1"/>
        <v/>
      </c>
      <c r="G29" s="169"/>
      <c r="H29" s="170" t="str">
        <f t="shared" si="2"/>
        <v/>
      </c>
      <c r="I29" t="str">
        <f t="shared" si="3"/>
        <v>○</v>
      </c>
      <c r="J29" t="str">
        <f>IF(AND(YEAR(B29)=YEAR($B$8)+1,MONTH(B29)=4),"×",IF(B29&lt;基本情報!$C$8,"×",IF(B29&lt;基本情報!$C$9,"-",IF(B29&gt;=基本情報!$E$9+1,"×",IF(AND(B29&gt;=基本情報!$C$9,B29&lt;=基本情報!$E$9),"○",IF(TRUE,"×"))))))</f>
        <v>×</v>
      </c>
      <c r="K29" t="str">
        <f>IF(AND(YEAR(B29)=YEAR($B$8)+1,MONTH(B29)=4),"×",IF(B29&lt;基本情報!$C$12,"×",IF(B29&lt;基本情報!$C$13,"-",IF(B29&gt;=基本情報!$E$13+1,"×",IF(AND(B29&gt;=基本情報!$C$13,B29&lt;=基本情報!$E$13),"○",IF(TRUE,"×"))))))</f>
        <v>×</v>
      </c>
    </row>
    <row r="30" spans="2:11" x14ac:dyDescent="0.4">
      <c r="B30" s="8">
        <f t="shared" si="4"/>
        <v>46135</v>
      </c>
      <c r="C30" s="36" t="str">
        <f t="shared" si="0"/>
        <v>木</v>
      </c>
      <c r="D30" s="45" t="str">
        <f>IF(WEEKDAY(B30,2)&gt;5,"休日",IFERROR(IF(VLOOKUP(B30,祝日!B:B,1,FALSE),"休日",""),""))</f>
        <v/>
      </c>
      <c r="E30" s="169"/>
      <c r="F30" s="170" t="str">
        <f t="shared" si="1"/>
        <v/>
      </c>
      <c r="G30" s="169"/>
      <c r="H30" s="170" t="str">
        <f t="shared" si="2"/>
        <v/>
      </c>
      <c r="I30" t="str">
        <f t="shared" si="3"/>
        <v>○</v>
      </c>
      <c r="J30" t="str">
        <f>IF(AND(YEAR(B30)=YEAR($B$8)+1,MONTH(B30)=4),"×",IF(B30&lt;基本情報!$C$8,"×",IF(B30&lt;基本情報!$C$9,"-",IF(B30&gt;=基本情報!$E$9+1,"×",IF(AND(B30&gt;=基本情報!$C$9,B30&lt;=基本情報!$E$9),"○",IF(TRUE,"×"))))))</f>
        <v>×</v>
      </c>
      <c r="K30" t="str">
        <f>IF(AND(YEAR(B30)=YEAR($B$8)+1,MONTH(B30)=4),"×",IF(B30&lt;基本情報!$C$12,"×",IF(B30&lt;基本情報!$C$13,"-",IF(B30&gt;=基本情報!$E$13+1,"×",IF(AND(B30&gt;=基本情報!$C$13,B30&lt;=基本情報!$E$13),"○",IF(TRUE,"×"))))))</f>
        <v>×</v>
      </c>
    </row>
    <row r="31" spans="2:11" x14ac:dyDescent="0.4">
      <c r="B31" s="8">
        <f t="shared" si="4"/>
        <v>46136</v>
      </c>
      <c r="C31" s="36" t="str">
        <f t="shared" si="0"/>
        <v>金</v>
      </c>
      <c r="D31" s="45" t="str">
        <f>IF(WEEKDAY(B31,2)&gt;5,"休日",IFERROR(IF(VLOOKUP(B31,祝日!B:B,1,FALSE),"休日",""),""))</f>
        <v/>
      </c>
      <c r="E31" s="169"/>
      <c r="F31" s="170" t="str">
        <f t="shared" si="1"/>
        <v/>
      </c>
      <c r="G31" s="169"/>
      <c r="H31" s="170" t="str">
        <f t="shared" si="2"/>
        <v/>
      </c>
      <c r="I31" t="str">
        <f t="shared" si="3"/>
        <v>○</v>
      </c>
      <c r="J31" t="str">
        <f>IF(AND(YEAR(B31)=YEAR($B$8)+1,MONTH(B31)=4),"×",IF(B31&lt;基本情報!$C$8,"×",IF(B31&lt;基本情報!$C$9,"-",IF(B31&gt;=基本情報!$E$9+1,"×",IF(AND(B31&gt;=基本情報!$C$9,B31&lt;=基本情報!$E$9),"○",IF(TRUE,"×"))))))</f>
        <v>×</v>
      </c>
      <c r="K31" t="str">
        <f>IF(AND(YEAR(B31)=YEAR($B$8)+1,MONTH(B31)=4),"×",IF(B31&lt;基本情報!$C$12,"×",IF(B31&lt;基本情報!$C$13,"-",IF(B31&gt;=基本情報!$E$13+1,"×",IF(AND(B31&gt;=基本情報!$C$13,B31&lt;=基本情報!$E$13),"○",IF(TRUE,"×"))))))</f>
        <v>×</v>
      </c>
    </row>
    <row r="32" spans="2:11" x14ac:dyDescent="0.4">
      <c r="B32" s="8">
        <f t="shared" si="4"/>
        <v>46137</v>
      </c>
      <c r="C32" s="36" t="str">
        <f t="shared" si="0"/>
        <v>土</v>
      </c>
      <c r="D32" s="45" t="str">
        <f>IF(WEEKDAY(B32,2)&gt;5,"休日",IFERROR(IF(VLOOKUP(B32,祝日!B:B,1,FALSE),"休日",""),""))</f>
        <v>休日</v>
      </c>
      <c r="E32" s="169"/>
      <c r="F32" s="170" t="str">
        <f t="shared" si="1"/>
        <v>休工</v>
      </c>
      <c r="G32" s="169"/>
      <c r="H32" s="170" t="str">
        <f t="shared" si="2"/>
        <v>休工</v>
      </c>
      <c r="I32" t="str">
        <f t="shared" si="3"/>
        <v>○</v>
      </c>
      <c r="J32" t="str">
        <f>IF(AND(YEAR(B32)=YEAR($B$8)+1,MONTH(B32)=4),"×",IF(B32&lt;基本情報!$C$8,"×",IF(B32&lt;基本情報!$C$9,"-",IF(B32&gt;=基本情報!$E$9+1,"×",IF(AND(B32&gt;=基本情報!$C$9,B32&lt;=基本情報!$E$9),"○",IF(TRUE,"×"))))))</f>
        <v>×</v>
      </c>
      <c r="K32" t="str">
        <f>IF(AND(YEAR(B32)=YEAR($B$8)+1,MONTH(B32)=4),"×",IF(B32&lt;基本情報!$C$12,"×",IF(B32&lt;基本情報!$C$13,"-",IF(B32&gt;=基本情報!$E$13+1,"×",IF(AND(B32&gt;=基本情報!$C$13,B32&lt;=基本情報!$E$13),"○",IF(TRUE,"×"))))))</f>
        <v>×</v>
      </c>
    </row>
    <row r="33" spans="2:11" x14ac:dyDescent="0.4">
      <c r="B33" s="8">
        <f t="shared" si="4"/>
        <v>46138</v>
      </c>
      <c r="C33" s="36" t="str">
        <f t="shared" si="0"/>
        <v>日</v>
      </c>
      <c r="D33" s="45" t="str">
        <f>IF(WEEKDAY(B33,2)&gt;5,"休日",IFERROR(IF(VLOOKUP(B33,祝日!B:B,1,FALSE),"休日",""),""))</f>
        <v>休日</v>
      </c>
      <c r="E33" s="169"/>
      <c r="F33" s="170" t="str">
        <f t="shared" si="1"/>
        <v>休工</v>
      </c>
      <c r="G33" s="169"/>
      <c r="H33" s="170" t="str">
        <f t="shared" si="2"/>
        <v>休工</v>
      </c>
      <c r="I33" t="str">
        <f t="shared" si="3"/>
        <v>○</v>
      </c>
      <c r="J33" t="str">
        <f>IF(AND(YEAR(B33)=YEAR($B$8)+1,MONTH(B33)=4),"×",IF(B33&lt;基本情報!$C$8,"×",IF(B33&lt;基本情報!$C$9,"-",IF(B33&gt;=基本情報!$E$9+1,"×",IF(AND(B33&gt;=基本情報!$C$9,B33&lt;=基本情報!$E$9),"○",IF(TRUE,"×"))))))</f>
        <v>×</v>
      </c>
      <c r="K33" t="str">
        <f>IF(AND(YEAR(B33)=YEAR($B$8)+1,MONTH(B33)=4),"×",IF(B33&lt;基本情報!$C$12,"×",IF(B33&lt;基本情報!$C$13,"-",IF(B33&gt;=基本情報!$E$13+1,"×",IF(AND(B33&gt;=基本情報!$C$13,B33&lt;=基本情報!$E$13),"○",IF(TRUE,"×"))))))</f>
        <v>×</v>
      </c>
    </row>
    <row r="34" spans="2:11" x14ac:dyDescent="0.4">
      <c r="B34" s="8">
        <f t="shared" si="4"/>
        <v>46139</v>
      </c>
      <c r="C34" s="36" t="str">
        <f t="shared" si="0"/>
        <v>月</v>
      </c>
      <c r="D34" s="45" t="str">
        <f>IF(WEEKDAY(B34,2)&gt;5,"休日",IFERROR(IF(VLOOKUP(B34,祝日!B:B,1,FALSE),"休日",""),""))</f>
        <v/>
      </c>
      <c r="E34" s="169"/>
      <c r="F34" s="170" t="str">
        <f t="shared" si="1"/>
        <v/>
      </c>
      <c r="G34" s="169"/>
      <c r="H34" s="170" t="str">
        <f t="shared" si="2"/>
        <v/>
      </c>
      <c r="I34" t="str">
        <f t="shared" si="3"/>
        <v>○</v>
      </c>
      <c r="J34" t="str">
        <f>IF(AND(YEAR(B34)=YEAR($B$8)+1,MONTH(B34)=4),"×",IF(B34&lt;基本情報!$C$8,"×",IF(B34&lt;基本情報!$C$9,"-",IF(B34&gt;=基本情報!$E$9+1,"×",IF(AND(B34&gt;=基本情報!$C$9,B34&lt;=基本情報!$E$9),"○",IF(TRUE,"×"))))))</f>
        <v>×</v>
      </c>
      <c r="K34" t="str">
        <f>IF(AND(YEAR(B34)=YEAR($B$8)+1,MONTH(B34)=4),"×",IF(B34&lt;基本情報!$C$12,"×",IF(B34&lt;基本情報!$C$13,"-",IF(B34&gt;=基本情報!$E$13+1,"×",IF(AND(B34&gt;=基本情報!$C$13,B34&lt;=基本情報!$E$13),"○",IF(TRUE,"×"))))))</f>
        <v>×</v>
      </c>
    </row>
    <row r="35" spans="2:11" x14ac:dyDescent="0.4">
      <c r="B35" s="8">
        <f t="shared" si="4"/>
        <v>46140</v>
      </c>
      <c r="C35" s="36" t="str">
        <f t="shared" si="0"/>
        <v>火</v>
      </c>
      <c r="D35" s="45" t="str">
        <f>IF(WEEKDAY(B35,2)&gt;5,"休日",IFERROR(IF(VLOOKUP(B35,祝日!B:B,1,FALSE),"休日",""),""))</f>
        <v/>
      </c>
      <c r="E35" s="169"/>
      <c r="F35" s="170" t="str">
        <f t="shared" si="1"/>
        <v/>
      </c>
      <c r="G35" s="169"/>
      <c r="H35" s="170" t="str">
        <f t="shared" si="2"/>
        <v/>
      </c>
      <c r="I35" t="str">
        <f t="shared" si="3"/>
        <v>○</v>
      </c>
      <c r="J35" t="str">
        <f>IF(AND(YEAR(B35)=YEAR($B$8)+1,MONTH(B35)=4),"×",IF(B35&lt;基本情報!$C$8,"×",IF(B35&lt;基本情報!$C$9,"-",IF(B35&gt;=基本情報!$E$9+1,"×",IF(AND(B35&gt;=基本情報!$C$9,B35&lt;=基本情報!$E$9),"○",IF(TRUE,"×"))))))</f>
        <v>×</v>
      </c>
      <c r="K35" t="str">
        <f>IF(AND(YEAR(B35)=YEAR($B$8)+1,MONTH(B35)=4),"×",IF(B35&lt;基本情報!$C$12,"×",IF(B35&lt;基本情報!$C$13,"-",IF(B35&gt;=基本情報!$E$13+1,"×",IF(AND(B35&gt;=基本情報!$C$13,B35&lt;=基本情報!$E$13),"○",IF(TRUE,"×"))))))</f>
        <v>×</v>
      </c>
    </row>
    <row r="36" spans="2:11" x14ac:dyDescent="0.4">
      <c r="B36" s="8">
        <f t="shared" si="4"/>
        <v>46141</v>
      </c>
      <c r="C36" s="36" t="str">
        <f t="shared" si="0"/>
        <v>水</v>
      </c>
      <c r="D36" s="45" t="str">
        <f>IF(WEEKDAY(B36,2)&gt;5,"休日",IFERROR(IF(VLOOKUP(B36,祝日!B:B,1,FALSE),"休日",""),""))</f>
        <v>休日</v>
      </c>
      <c r="E36" s="169"/>
      <c r="F36" s="170" t="str">
        <f t="shared" si="1"/>
        <v>休工</v>
      </c>
      <c r="G36" s="169"/>
      <c r="H36" s="170" t="str">
        <f t="shared" si="2"/>
        <v>休工</v>
      </c>
      <c r="I36" t="str">
        <f t="shared" si="3"/>
        <v>○</v>
      </c>
      <c r="J36" t="str">
        <f>IF(AND(YEAR(B36)=YEAR($B$8)+1,MONTH(B36)=4),"×",IF(B36&lt;基本情報!$C$8,"×",IF(B36&lt;基本情報!$C$9,"-",IF(B36&gt;=基本情報!$E$9+1,"×",IF(AND(B36&gt;=基本情報!$C$9,B36&lt;=基本情報!$E$9),"○",IF(TRUE,"×"))))))</f>
        <v>×</v>
      </c>
      <c r="K36" t="str">
        <f>IF(AND(YEAR(B36)=YEAR($B$8)+1,MONTH(B36)=4),"×",IF(B36&lt;基本情報!$C$12,"×",IF(B36&lt;基本情報!$C$13,"-",IF(B36&gt;=基本情報!$E$13+1,"×",IF(AND(B36&gt;=基本情報!$C$13,B36&lt;=基本情報!$E$13),"○",IF(TRUE,"×"))))))</f>
        <v>×</v>
      </c>
    </row>
    <row r="37" spans="2:11" x14ac:dyDescent="0.4">
      <c r="B37" s="8">
        <f t="shared" si="4"/>
        <v>46142</v>
      </c>
      <c r="C37" s="36" t="str">
        <f t="shared" si="0"/>
        <v>木</v>
      </c>
      <c r="D37" s="45" t="str">
        <f>IF(WEEKDAY(B37,2)&gt;5,"休日",IFERROR(IF(VLOOKUP(B37,祝日!B:B,1,FALSE),"休日",""),""))</f>
        <v/>
      </c>
      <c r="E37" s="169"/>
      <c r="F37" s="170" t="str">
        <f t="shared" si="1"/>
        <v/>
      </c>
      <c r="G37" s="169"/>
      <c r="H37" s="170" t="str">
        <f t="shared" si="2"/>
        <v/>
      </c>
      <c r="I37" t="str">
        <f t="shared" si="3"/>
        <v>○</v>
      </c>
      <c r="J37" t="str">
        <f>IF(AND(YEAR(B37)=YEAR($B$8)+1,MONTH(B37)=4),"×",IF(B37&lt;基本情報!$C$8,"×",IF(B37&lt;基本情報!$C$9,"-",IF(B37&gt;=基本情報!$E$9+1,"×",IF(AND(B37&gt;=基本情報!$C$9,B37&lt;=基本情報!$E$9),"○",IF(TRUE,"×"))))))</f>
        <v>×</v>
      </c>
      <c r="K37" t="str">
        <f>IF(AND(YEAR(B37)=YEAR($B$8)+1,MONTH(B37)=4),"×",IF(B37&lt;基本情報!$C$12,"×",IF(B37&lt;基本情報!$C$13,"-",IF(B37&gt;=基本情報!$E$13+1,"×",IF(AND(B37&gt;=基本情報!$C$13,B37&lt;=基本情報!$E$13),"○",IF(TRUE,"×"))))))</f>
        <v>×</v>
      </c>
    </row>
    <row r="38" spans="2:11" x14ac:dyDescent="0.4">
      <c r="B38" s="8">
        <f t="shared" si="4"/>
        <v>46143</v>
      </c>
      <c r="C38" s="36" t="str">
        <f t="shared" si="0"/>
        <v>金</v>
      </c>
      <c r="D38" s="45" t="str">
        <f>IF(WEEKDAY(B38,2)&gt;5,"休日",IFERROR(IF(VLOOKUP(B38,祝日!B:B,1,FALSE),"休日",""),""))</f>
        <v/>
      </c>
      <c r="E38" s="169"/>
      <c r="F38" s="170" t="str">
        <f t="shared" si="1"/>
        <v/>
      </c>
      <c r="G38" s="169"/>
      <c r="H38" s="170" t="str">
        <f t="shared" si="2"/>
        <v/>
      </c>
      <c r="I38" t="str">
        <f t="shared" si="3"/>
        <v>○</v>
      </c>
      <c r="J38" t="str">
        <f>IF(AND(YEAR(B38)=YEAR($B$8)+1,MONTH(B38)=4),"×",IF(B38&lt;基本情報!$C$8,"×",IF(B38&lt;基本情報!$C$9,"-",IF(B38&gt;=基本情報!$E$9+1,"×",IF(AND(B38&gt;=基本情報!$C$9,B38&lt;=基本情報!$E$9),"○",IF(TRUE,"×"))))))</f>
        <v>×</v>
      </c>
      <c r="K38" t="str">
        <f>IF(AND(YEAR(B38)=YEAR($B$8)+1,MONTH(B38)=4),"×",IF(B38&lt;基本情報!$C$12,"×",IF(B38&lt;基本情報!$C$13,"-",IF(B38&gt;=基本情報!$E$13+1,"×",IF(AND(B38&gt;=基本情報!$C$13,B38&lt;=基本情報!$E$13),"○",IF(TRUE,"×"))))))</f>
        <v>×</v>
      </c>
    </row>
    <row r="39" spans="2:11" x14ac:dyDescent="0.4">
      <c r="B39" s="8">
        <f t="shared" si="4"/>
        <v>46144</v>
      </c>
      <c r="C39" s="36" t="str">
        <f t="shared" si="0"/>
        <v>土</v>
      </c>
      <c r="D39" s="45" t="str">
        <f>IF(WEEKDAY(B39,2)&gt;5,"休日",IFERROR(IF(VLOOKUP(B39,祝日!B:B,1,FALSE),"休日",""),""))</f>
        <v>休日</v>
      </c>
      <c r="E39" s="169"/>
      <c r="F39" s="170" t="str">
        <f t="shared" si="1"/>
        <v>休工</v>
      </c>
      <c r="G39" s="169"/>
      <c r="H39" s="170" t="str">
        <f t="shared" si="2"/>
        <v>休工</v>
      </c>
      <c r="I39" t="str">
        <f t="shared" si="3"/>
        <v>○</v>
      </c>
      <c r="J39" t="str">
        <f>IF(AND(YEAR(B39)=YEAR($B$8)+1,MONTH(B39)=4),"×",IF(B39&lt;基本情報!$C$8,"×",IF(B39&lt;基本情報!$C$9,"-",IF(B39&gt;=基本情報!$E$9+1,"×",IF(AND(B39&gt;=基本情報!$C$9,B39&lt;=基本情報!$E$9),"○",IF(TRUE,"×"))))))</f>
        <v>×</v>
      </c>
      <c r="K39" t="str">
        <f>IF(AND(YEAR(B39)=YEAR($B$8)+1,MONTH(B39)=4),"×",IF(B39&lt;基本情報!$C$12,"×",IF(B39&lt;基本情報!$C$13,"-",IF(B39&gt;=基本情報!$E$13+1,"×",IF(AND(B39&gt;=基本情報!$C$13,B39&lt;=基本情報!$E$13),"○",IF(TRUE,"×"))))))</f>
        <v>×</v>
      </c>
    </row>
    <row r="40" spans="2:11" x14ac:dyDescent="0.4">
      <c r="B40" s="8">
        <f t="shared" si="4"/>
        <v>46145</v>
      </c>
      <c r="C40" s="36" t="str">
        <f t="shared" si="0"/>
        <v>日</v>
      </c>
      <c r="D40" s="45" t="str">
        <f>IF(WEEKDAY(B40,2)&gt;5,"休日",IFERROR(IF(VLOOKUP(B40,祝日!B:B,1,FALSE),"休日",""),""))</f>
        <v>休日</v>
      </c>
      <c r="E40" s="169"/>
      <c r="F40" s="170" t="str">
        <f t="shared" si="1"/>
        <v>休工</v>
      </c>
      <c r="G40" s="169"/>
      <c r="H40" s="170" t="str">
        <f t="shared" si="2"/>
        <v>休工</v>
      </c>
      <c r="I40" t="str">
        <f t="shared" si="3"/>
        <v>○</v>
      </c>
      <c r="J40" t="str">
        <f>IF(AND(YEAR(B40)=YEAR($B$8)+1,MONTH(B40)=4),"×",IF(B40&lt;基本情報!$C$8,"×",IF(B40&lt;基本情報!$C$9,"-",IF(B40&gt;=基本情報!$E$9+1,"×",IF(AND(B40&gt;=基本情報!$C$9,B40&lt;=基本情報!$E$9),"○",IF(TRUE,"×"))))))</f>
        <v>×</v>
      </c>
      <c r="K40" t="str">
        <f>IF(AND(YEAR(B40)=YEAR($B$8)+1,MONTH(B40)=4),"×",IF(B40&lt;基本情報!$C$12,"×",IF(B40&lt;基本情報!$C$13,"-",IF(B40&gt;=基本情報!$E$13+1,"×",IF(AND(B40&gt;=基本情報!$C$13,B40&lt;=基本情報!$E$13),"○",IF(TRUE,"×"))))))</f>
        <v>×</v>
      </c>
    </row>
    <row r="41" spans="2:11" x14ac:dyDescent="0.4">
      <c r="B41" s="8">
        <f t="shared" si="4"/>
        <v>46146</v>
      </c>
      <c r="C41" s="36" t="str">
        <f t="shared" si="0"/>
        <v>月</v>
      </c>
      <c r="D41" s="45" t="str">
        <f>IF(WEEKDAY(B41,2)&gt;5,"休日",IFERROR(IF(VLOOKUP(B41,祝日!B:B,1,FALSE),"休日",""),""))</f>
        <v>休日</v>
      </c>
      <c r="E41" s="169"/>
      <c r="F41" s="170" t="str">
        <f t="shared" si="1"/>
        <v>休工</v>
      </c>
      <c r="G41" s="169"/>
      <c r="H41" s="170" t="str">
        <f t="shared" si="2"/>
        <v>休工</v>
      </c>
      <c r="I41" t="str">
        <f t="shared" si="3"/>
        <v>○</v>
      </c>
      <c r="J41" t="str">
        <f>IF(AND(YEAR(B41)=YEAR($B$8)+1,MONTH(B41)=4),"×",IF(B41&lt;基本情報!$C$8,"×",IF(B41&lt;基本情報!$C$9,"-",IF(B41&gt;=基本情報!$E$9+1,"×",IF(AND(B41&gt;=基本情報!$C$9,B41&lt;=基本情報!$E$9),"○",IF(TRUE,"×"))))))</f>
        <v>×</v>
      </c>
      <c r="K41" t="str">
        <f>IF(AND(YEAR(B41)=YEAR($B$8)+1,MONTH(B41)=4),"×",IF(B41&lt;基本情報!$C$12,"×",IF(B41&lt;基本情報!$C$13,"-",IF(B41&gt;=基本情報!$E$13+1,"×",IF(AND(B41&gt;=基本情報!$C$13,B41&lt;=基本情報!$E$13),"○",IF(TRUE,"×"))))))</f>
        <v>×</v>
      </c>
    </row>
    <row r="42" spans="2:11" x14ac:dyDescent="0.4">
      <c r="B42" s="8">
        <f t="shared" si="4"/>
        <v>46147</v>
      </c>
      <c r="C42" s="36" t="str">
        <f t="shared" si="0"/>
        <v>火</v>
      </c>
      <c r="D42" s="45" t="str">
        <f>IF(WEEKDAY(B42,2)&gt;5,"休日",IFERROR(IF(VLOOKUP(B42,祝日!B:B,1,FALSE),"休日",""),""))</f>
        <v>休日</v>
      </c>
      <c r="E42" s="169"/>
      <c r="F42" s="170" t="str">
        <f t="shared" si="1"/>
        <v>休工</v>
      </c>
      <c r="G42" s="169"/>
      <c r="H42" s="170" t="str">
        <f t="shared" si="2"/>
        <v>休工</v>
      </c>
      <c r="I42" t="str">
        <f t="shared" si="3"/>
        <v>○</v>
      </c>
      <c r="J42" t="str">
        <f>IF(AND(YEAR(B42)=YEAR($B$8)+1,MONTH(B42)=4),"×",IF(B42&lt;基本情報!$C$8,"×",IF(B42&lt;基本情報!$C$9,"-",IF(B42&gt;=基本情報!$E$9+1,"×",IF(AND(B42&gt;=基本情報!$C$9,B42&lt;=基本情報!$E$9),"○",IF(TRUE,"×"))))))</f>
        <v>×</v>
      </c>
      <c r="K42" t="str">
        <f>IF(AND(YEAR(B42)=YEAR($B$8)+1,MONTH(B42)=4),"×",IF(B42&lt;基本情報!$C$12,"×",IF(B42&lt;基本情報!$C$13,"-",IF(B42&gt;=基本情報!$E$13+1,"×",IF(AND(B42&gt;=基本情報!$C$13,B42&lt;=基本情報!$E$13),"○",IF(TRUE,"×"))))))</f>
        <v>×</v>
      </c>
    </row>
    <row r="43" spans="2:11" x14ac:dyDescent="0.4">
      <c r="B43" s="8">
        <f t="shared" si="4"/>
        <v>46148</v>
      </c>
      <c r="C43" s="36" t="str">
        <f t="shared" si="0"/>
        <v>水</v>
      </c>
      <c r="D43" s="45" t="str">
        <f>IF(WEEKDAY(B43,2)&gt;5,"休日",IFERROR(IF(VLOOKUP(B43,祝日!B:B,1,FALSE),"休日",""),""))</f>
        <v>休日</v>
      </c>
      <c r="E43" s="169"/>
      <c r="F43" s="170" t="str">
        <f t="shared" si="1"/>
        <v>休工</v>
      </c>
      <c r="G43" s="169"/>
      <c r="H43" s="170" t="str">
        <f t="shared" si="2"/>
        <v>休工</v>
      </c>
      <c r="I43" t="str">
        <f t="shared" si="3"/>
        <v>○</v>
      </c>
      <c r="J43" t="str">
        <f>IF(AND(YEAR(B43)=YEAR($B$8)+1,MONTH(B43)=4),"×",IF(B43&lt;基本情報!$C$8,"×",IF(B43&lt;基本情報!$C$9,"-",IF(B43&gt;=基本情報!$E$9+1,"×",IF(AND(B43&gt;=基本情報!$C$9,B43&lt;=基本情報!$E$9),"○",IF(TRUE,"×"))))))</f>
        <v>×</v>
      </c>
      <c r="K43" t="str">
        <f>IF(AND(YEAR(B43)=YEAR($B$8)+1,MONTH(B43)=4),"×",IF(B43&lt;基本情報!$C$12,"×",IF(B43&lt;基本情報!$C$13,"-",IF(B43&gt;=基本情報!$E$13+1,"×",IF(AND(B43&gt;=基本情報!$C$13,B43&lt;=基本情報!$E$13),"○",IF(TRUE,"×"))))))</f>
        <v>×</v>
      </c>
    </row>
    <row r="44" spans="2:11" x14ac:dyDescent="0.4">
      <c r="B44" s="8">
        <f t="shared" si="4"/>
        <v>46149</v>
      </c>
      <c r="C44" s="36" t="str">
        <f t="shared" si="0"/>
        <v>木</v>
      </c>
      <c r="D44" s="45" t="str">
        <f>IF(WEEKDAY(B44,2)&gt;5,"休日",IFERROR(IF(VLOOKUP(B44,祝日!B:B,1,FALSE),"休日",""),""))</f>
        <v/>
      </c>
      <c r="E44" s="169"/>
      <c r="F44" s="170" t="str">
        <f t="shared" si="1"/>
        <v/>
      </c>
      <c r="G44" s="169"/>
      <c r="H44" s="170" t="str">
        <f t="shared" si="2"/>
        <v/>
      </c>
      <c r="I44" t="str">
        <f t="shared" si="3"/>
        <v>○</v>
      </c>
      <c r="J44" t="str">
        <f>IF(AND(YEAR(B44)=YEAR($B$8)+1,MONTH(B44)=4),"×",IF(B44&lt;基本情報!$C$8,"×",IF(B44&lt;基本情報!$C$9,"-",IF(B44&gt;=基本情報!$E$9+1,"×",IF(AND(B44&gt;=基本情報!$C$9,B44&lt;=基本情報!$E$9),"○",IF(TRUE,"×"))))))</f>
        <v>×</v>
      </c>
      <c r="K44" t="str">
        <f>IF(AND(YEAR(B44)=YEAR($B$8)+1,MONTH(B44)=4),"×",IF(B44&lt;基本情報!$C$12,"×",IF(B44&lt;基本情報!$C$13,"-",IF(B44&gt;=基本情報!$E$13+1,"×",IF(AND(B44&gt;=基本情報!$C$13,B44&lt;=基本情報!$E$13),"○",IF(TRUE,"×"))))))</f>
        <v>×</v>
      </c>
    </row>
    <row r="45" spans="2:11" x14ac:dyDescent="0.4">
      <c r="B45" s="8">
        <f t="shared" si="4"/>
        <v>46150</v>
      </c>
      <c r="C45" s="36" t="str">
        <f t="shared" si="0"/>
        <v>金</v>
      </c>
      <c r="D45" s="45" t="str">
        <f>IF(WEEKDAY(B45,2)&gt;5,"休日",IFERROR(IF(VLOOKUP(B45,祝日!B:B,1,FALSE),"休日",""),""))</f>
        <v/>
      </c>
      <c r="E45" s="169"/>
      <c r="F45" s="170" t="str">
        <f t="shared" si="1"/>
        <v/>
      </c>
      <c r="G45" s="169"/>
      <c r="H45" s="170" t="str">
        <f t="shared" si="2"/>
        <v/>
      </c>
      <c r="I45" t="str">
        <f t="shared" si="3"/>
        <v>○</v>
      </c>
      <c r="J45" t="str">
        <f>IF(AND(YEAR(B45)=YEAR($B$8)+1,MONTH(B45)=4),"×",IF(B45&lt;基本情報!$C$8,"×",IF(B45&lt;基本情報!$C$9,"-",IF(B45&gt;=基本情報!$E$9+1,"×",IF(AND(B45&gt;=基本情報!$C$9,B45&lt;=基本情報!$E$9),"○",IF(TRUE,"×"))))))</f>
        <v>×</v>
      </c>
      <c r="K45" t="str">
        <f>IF(AND(YEAR(B45)=YEAR($B$8)+1,MONTH(B45)=4),"×",IF(B45&lt;基本情報!$C$12,"×",IF(B45&lt;基本情報!$C$13,"-",IF(B45&gt;=基本情報!$E$13+1,"×",IF(AND(B45&gt;=基本情報!$C$13,B45&lt;=基本情報!$E$13),"○",IF(TRUE,"×"))))))</f>
        <v>×</v>
      </c>
    </row>
    <row r="46" spans="2:11" x14ac:dyDescent="0.4">
      <c r="B46" s="8">
        <f t="shared" si="4"/>
        <v>46151</v>
      </c>
      <c r="C46" s="36" t="str">
        <f t="shared" si="0"/>
        <v>土</v>
      </c>
      <c r="D46" s="45" t="str">
        <f>IF(WEEKDAY(B46,2)&gt;5,"休日",IFERROR(IF(VLOOKUP(B46,祝日!B:B,1,FALSE),"休日",""),""))</f>
        <v>休日</v>
      </c>
      <c r="E46" s="169"/>
      <c r="F46" s="170" t="str">
        <f t="shared" si="1"/>
        <v>休工</v>
      </c>
      <c r="G46" s="169"/>
      <c r="H46" s="170" t="str">
        <f t="shared" si="2"/>
        <v>休工</v>
      </c>
      <c r="I46" t="str">
        <f t="shared" si="3"/>
        <v>○</v>
      </c>
      <c r="J46" t="str">
        <f>IF(AND(YEAR(B46)=YEAR($B$8)+1,MONTH(B46)=4),"×",IF(B46&lt;基本情報!$C$8,"×",IF(B46&lt;基本情報!$C$9,"-",IF(B46&gt;=基本情報!$E$9+1,"×",IF(AND(B46&gt;=基本情報!$C$9,B46&lt;=基本情報!$E$9),"○",IF(TRUE,"×"))))))</f>
        <v>×</v>
      </c>
      <c r="K46" t="str">
        <f>IF(AND(YEAR(B46)=YEAR($B$8)+1,MONTH(B46)=4),"×",IF(B46&lt;基本情報!$C$12,"×",IF(B46&lt;基本情報!$C$13,"-",IF(B46&gt;=基本情報!$E$13+1,"×",IF(AND(B46&gt;=基本情報!$C$13,B46&lt;=基本情報!$E$13),"○",IF(TRUE,"×"))))))</f>
        <v>×</v>
      </c>
    </row>
    <row r="47" spans="2:11" x14ac:dyDescent="0.4">
      <c r="B47" s="8">
        <f t="shared" si="4"/>
        <v>46152</v>
      </c>
      <c r="C47" s="36" t="str">
        <f t="shared" si="0"/>
        <v>日</v>
      </c>
      <c r="D47" s="45" t="str">
        <f>IF(WEEKDAY(B47,2)&gt;5,"休日",IFERROR(IF(VLOOKUP(B47,祝日!B:B,1,FALSE),"休日",""),""))</f>
        <v>休日</v>
      </c>
      <c r="E47" s="169"/>
      <c r="F47" s="170" t="str">
        <f t="shared" si="1"/>
        <v>休工</v>
      </c>
      <c r="G47" s="169"/>
      <c r="H47" s="170" t="str">
        <f t="shared" si="2"/>
        <v>休工</v>
      </c>
      <c r="I47" t="str">
        <f t="shared" si="3"/>
        <v>○</v>
      </c>
      <c r="J47" t="str">
        <f>IF(AND(YEAR(B47)=YEAR($B$8)+1,MONTH(B47)=4),"×",IF(B47&lt;基本情報!$C$8,"×",IF(B47&lt;基本情報!$C$9,"-",IF(B47&gt;=基本情報!$E$9+1,"×",IF(AND(B47&gt;=基本情報!$C$9,B47&lt;=基本情報!$E$9),"○",IF(TRUE,"×"))))))</f>
        <v>×</v>
      </c>
      <c r="K47" t="str">
        <f>IF(AND(YEAR(B47)=YEAR($B$8)+1,MONTH(B47)=4),"×",IF(B47&lt;基本情報!$C$12,"×",IF(B47&lt;基本情報!$C$13,"-",IF(B47&gt;=基本情報!$E$13+1,"×",IF(AND(B47&gt;=基本情報!$C$13,B47&lt;=基本情報!$E$13),"○",IF(TRUE,"×"))))))</f>
        <v>×</v>
      </c>
    </row>
    <row r="48" spans="2:11" x14ac:dyDescent="0.4">
      <c r="B48" s="8">
        <f t="shared" si="4"/>
        <v>46153</v>
      </c>
      <c r="C48" s="36" t="str">
        <f t="shared" si="0"/>
        <v>月</v>
      </c>
      <c r="D48" s="45" t="str">
        <f>IF(WEEKDAY(B48,2)&gt;5,"休日",IFERROR(IF(VLOOKUP(B48,祝日!B:B,1,FALSE),"休日",""),""))</f>
        <v/>
      </c>
      <c r="E48" s="169"/>
      <c r="F48" s="170" t="str">
        <f t="shared" si="1"/>
        <v/>
      </c>
      <c r="G48" s="169"/>
      <c r="H48" s="170" t="str">
        <f t="shared" si="2"/>
        <v/>
      </c>
      <c r="I48" t="str">
        <f t="shared" si="3"/>
        <v>○</v>
      </c>
      <c r="J48" t="str">
        <f>IF(AND(YEAR(B48)=YEAR($B$8)+1,MONTH(B48)=4),"×",IF(B48&lt;基本情報!$C$8,"×",IF(B48&lt;基本情報!$C$9,"-",IF(B48&gt;=基本情報!$E$9+1,"×",IF(AND(B48&gt;=基本情報!$C$9,B48&lt;=基本情報!$E$9),"○",IF(TRUE,"×"))))))</f>
        <v>×</v>
      </c>
      <c r="K48" t="str">
        <f>IF(AND(YEAR(B48)=YEAR($B$8)+1,MONTH(B48)=4),"×",IF(B48&lt;基本情報!$C$12,"×",IF(B48&lt;基本情報!$C$13,"-",IF(B48&gt;=基本情報!$E$13+1,"×",IF(AND(B48&gt;=基本情報!$C$13,B48&lt;=基本情報!$E$13),"○",IF(TRUE,"×"))))))</f>
        <v>×</v>
      </c>
    </row>
    <row r="49" spans="2:11" x14ac:dyDescent="0.4">
      <c r="B49" s="8">
        <f t="shared" si="4"/>
        <v>46154</v>
      </c>
      <c r="C49" s="36" t="str">
        <f t="shared" si="0"/>
        <v>火</v>
      </c>
      <c r="D49" s="45" t="str">
        <f>IF(WEEKDAY(B49,2)&gt;5,"休日",IFERROR(IF(VLOOKUP(B49,祝日!B:B,1,FALSE),"休日",""),""))</f>
        <v/>
      </c>
      <c r="E49" s="169"/>
      <c r="F49" s="170" t="str">
        <f t="shared" si="1"/>
        <v/>
      </c>
      <c r="G49" s="169"/>
      <c r="H49" s="170" t="str">
        <f t="shared" si="2"/>
        <v/>
      </c>
      <c r="I49" t="str">
        <f t="shared" si="3"/>
        <v>○</v>
      </c>
      <c r="J49" t="str">
        <f>IF(AND(YEAR(B49)=YEAR($B$8)+1,MONTH(B49)=4),"×",IF(B49&lt;基本情報!$C$8,"×",IF(B49&lt;基本情報!$C$9,"-",IF(B49&gt;=基本情報!$E$9+1,"×",IF(AND(B49&gt;=基本情報!$C$9,B49&lt;=基本情報!$E$9),"○",IF(TRUE,"×"))))))</f>
        <v>×</v>
      </c>
      <c r="K49" t="str">
        <f>IF(AND(YEAR(B49)=YEAR($B$8)+1,MONTH(B49)=4),"×",IF(B49&lt;基本情報!$C$12,"×",IF(B49&lt;基本情報!$C$13,"-",IF(B49&gt;=基本情報!$E$13+1,"×",IF(AND(B49&gt;=基本情報!$C$13,B49&lt;=基本情報!$E$13),"○",IF(TRUE,"×"))))))</f>
        <v>×</v>
      </c>
    </row>
    <row r="50" spans="2:11" x14ac:dyDescent="0.4">
      <c r="B50" s="8">
        <f t="shared" si="4"/>
        <v>46155</v>
      </c>
      <c r="C50" s="36" t="str">
        <f t="shared" si="0"/>
        <v>水</v>
      </c>
      <c r="D50" s="45" t="str">
        <f>IF(WEEKDAY(B50,2)&gt;5,"休日",IFERROR(IF(VLOOKUP(B50,祝日!B:B,1,FALSE),"休日",""),""))</f>
        <v/>
      </c>
      <c r="E50" s="169"/>
      <c r="F50" s="170" t="str">
        <f t="shared" si="1"/>
        <v/>
      </c>
      <c r="G50" s="169"/>
      <c r="H50" s="170" t="str">
        <f t="shared" si="2"/>
        <v/>
      </c>
      <c r="I50" t="str">
        <f t="shared" si="3"/>
        <v>○</v>
      </c>
      <c r="J50" t="str">
        <f>IF(AND(YEAR(B50)=YEAR($B$8)+1,MONTH(B50)=4),"×",IF(B50&lt;基本情報!$C$8,"×",IF(B50&lt;基本情報!$C$9,"-",IF(B50&gt;=基本情報!$E$9+1,"×",IF(AND(B50&gt;=基本情報!$C$9,B50&lt;=基本情報!$E$9),"○",IF(TRUE,"×"))))))</f>
        <v>×</v>
      </c>
      <c r="K50" t="str">
        <f>IF(AND(YEAR(B50)=YEAR($B$8)+1,MONTH(B50)=4),"×",IF(B50&lt;基本情報!$C$12,"×",IF(B50&lt;基本情報!$C$13,"-",IF(B50&gt;=基本情報!$E$13+1,"×",IF(AND(B50&gt;=基本情報!$C$13,B50&lt;=基本情報!$E$13),"○",IF(TRUE,"×"))))))</f>
        <v>×</v>
      </c>
    </row>
    <row r="51" spans="2:11" x14ac:dyDescent="0.4">
      <c r="B51" s="8">
        <f t="shared" si="4"/>
        <v>46156</v>
      </c>
      <c r="C51" s="36" t="str">
        <f t="shared" si="0"/>
        <v>木</v>
      </c>
      <c r="D51" s="45" t="str">
        <f>IF(WEEKDAY(B51,2)&gt;5,"休日",IFERROR(IF(VLOOKUP(B51,祝日!B:B,1,FALSE),"休日",""),""))</f>
        <v/>
      </c>
      <c r="E51" s="169"/>
      <c r="F51" s="170" t="str">
        <f t="shared" si="1"/>
        <v/>
      </c>
      <c r="G51" s="169"/>
      <c r="H51" s="170" t="str">
        <f t="shared" si="2"/>
        <v/>
      </c>
      <c r="I51" t="str">
        <f t="shared" si="3"/>
        <v>○</v>
      </c>
      <c r="J51" t="str">
        <f>IF(AND(YEAR(B51)=YEAR($B$8)+1,MONTH(B51)=4),"×",IF(B51&lt;基本情報!$C$8,"×",IF(B51&lt;基本情報!$C$9,"-",IF(B51&gt;=基本情報!$E$9+1,"×",IF(AND(B51&gt;=基本情報!$C$9,B51&lt;=基本情報!$E$9),"○",IF(TRUE,"×"))))))</f>
        <v>×</v>
      </c>
      <c r="K51" t="str">
        <f>IF(AND(YEAR(B51)=YEAR($B$8)+1,MONTH(B51)=4),"×",IF(B51&lt;基本情報!$C$12,"×",IF(B51&lt;基本情報!$C$13,"-",IF(B51&gt;=基本情報!$E$13+1,"×",IF(AND(B51&gt;=基本情報!$C$13,B51&lt;=基本情報!$E$13),"○",IF(TRUE,"×"))))))</f>
        <v>×</v>
      </c>
    </row>
    <row r="52" spans="2:11" x14ac:dyDescent="0.4">
      <c r="B52" s="8">
        <f t="shared" si="4"/>
        <v>46157</v>
      </c>
      <c r="C52" s="36" t="str">
        <f t="shared" si="0"/>
        <v>金</v>
      </c>
      <c r="D52" s="45" t="str">
        <f>IF(WEEKDAY(B52,2)&gt;5,"休日",IFERROR(IF(VLOOKUP(B52,祝日!B:B,1,FALSE),"休日",""),""))</f>
        <v/>
      </c>
      <c r="E52" s="169"/>
      <c r="F52" s="170" t="str">
        <f t="shared" si="1"/>
        <v/>
      </c>
      <c r="G52" s="169"/>
      <c r="H52" s="170" t="str">
        <f t="shared" si="2"/>
        <v/>
      </c>
      <c r="I52" t="str">
        <f t="shared" si="3"/>
        <v>○</v>
      </c>
      <c r="J52" t="str">
        <f>IF(AND(YEAR(B52)=YEAR($B$8)+1,MONTH(B52)=4),"×",IF(B52&lt;基本情報!$C$8,"×",IF(B52&lt;基本情報!$C$9,"-",IF(B52&gt;=基本情報!$E$9+1,"×",IF(AND(B52&gt;=基本情報!$C$9,B52&lt;=基本情報!$E$9),"○",IF(TRUE,"×"))))))</f>
        <v>×</v>
      </c>
      <c r="K52" t="str">
        <f>IF(AND(YEAR(B52)=YEAR($B$8)+1,MONTH(B52)=4),"×",IF(B52&lt;基本情報!$C$12,"×",IF(B52&lt;基本情報!$C$13,"-",IF(B52&gt;=基本情報!$E$13+1,"×",IF(AND(B52&gt;=基本情報!$C$13,B52&lt;=基本情報!$E$13),"○",IF(TRUE,"×"))))))</f>
        <v>×</v>
      </c>
    </row>
    <row r="53" spans="2:11" x14ac:dyDescent="0.4">
      <c r="B53" s="8">
        <f t="shared" si="4"/>
        <v>46158</v>
      </c>
      <c r="C53" s="36" t="str">
        <f t="shared" si="0"/>
        <v>土</v>
      </c>
      <c r="D53" s="45" t="str">
        <f>IF(WEEKDAY(B53,2)&gt;5,"休日",IFERROR(IF(VLOOKUP(B53,祝日!B:B,1,FALSE),"休日",""),""))</f>
        <v>休日</v>
      </c>
      <c r="E53" s="169"/>
      <c r="F53" s="170" t="str">
        <f t="shared" si="1"/>
        <v>休工</v>
      </c>
      <c r="G53" s="169"/>
      <c r="H53" s="170" t="str">
        <f t="shared" si="2"/>
        <v>休工</v>
      </c>
      <c r="I53" t="str">
        <f t="shared" si="3"/>
        <v>○</v>
      </c>
      <c r="J53" t="str">
        <f>IF(AND(YEAR(B53)=YEAR($B$8)+1,MONTH(B53)=4),"×",IF(B53&lt;基本情報!$C$8,"×",IF(B53&lt;基本情報!$C$9,"-",IF(B53&gt;=基本情報!$E$9+1,"×",IF(AND(B53&gt;=基本情報!$C$9,B53&lt;=基本情報!$E$9),"○",IF(TRUE,"×"))))))</f>
        <v>×</v>
      </c>
      <c r="K53" t="str">
        <f>IF(AND(YEAR(B53)=YEAR($B$8)+1,MONTH(B53)=4),"×",IF(B53&lt;基本情報!$C$12,"×",IF(B53&lt;基本情報!$C$13,"-",IF(B53&gt;=基本情報!$E$13+1,"×",IF(AND(B53&gt;=基本情報!$C$13,B53&lt;=基本情報!$E$13),"○",IF(TRUE,"×"))))))</f>
        <v>×</v>
      </c>
    </row>
    <row r="54" spans="2:11" x14ac:dyDescent="0.4">
      <c r="B54" s="8">
        <f t="shared" si="4"/>
        <v>46159</v>
      </c>
      <c r="C54" s="36" t="str">
        <f t="shared" si="0"/>
        <v>日</v>
      </c>
      <c r="D54" s="45" t="str">
        <f>IF(WEEKDAY(B54,2)&gt;5,"休日",IFERROR(IF(VLOOKUP(B54,祝日!B:B,1,FALSE),"休日",""),""))</f>
        <v>休日</v>
      </c>
      <c r="E54" s="169"/>
      <c r="F54" s="170" t="str">
        <f t="shared" si="1"/>
        <v>休工</v>
      </c>
      <c r="G54" s="169"/>
      <c r="H54" s="170" t="str">
        <f t="shared" si="2"/>
        <v>休工</v>
      </c>
      <c r="I54" t="str">
        <f t="shared" si="3"/>
        <v>○</v>
      </c>
      <c r="J54" t="str">
        <f>IF(AND(YEAR(B54)=YEAR($B$8)+1,MONTH(B54)=4),"×",IF(B54&lt;基本情報!$C$8,"×",IF(B54&lt;基本情報!$C$9,"-",IF(B54&gt;=基本情報!$E$9+1,"×",IF(AND(B54&gt;=基本情報!$C$9,B54&lt;=基本情報!$E$9),"○",IF(TRUE,"×"))))))</f>
        <v>×</v>
      </c>
      <c r="K54" t="str">
        <f>IF(AND(YEAR(B54)=YEAR($B$8)+1,MONTH(B54)=4),"×",IF(B54&lt;基本情報!$C$12,"×",IF(B54&lt;基本情報!$C$13,"-",IF(B54&gt;=基本情報!$E$13+1,"×",IF(AND(B54&gt;=基本情報!$C$13,B54&lt;=基本情報!$E$13),"○",IF(TRUE,"×"))))))</f>
        <v>×</v>
      </c>
    </row>
    <row r="55" spans="2:11" x14ac:dyDescent="0.4">
      <c r="B55" s="8">
        <f t="shared" si="4"/>
        <v>46160</v>
      </c>
      <c r="C55" s="36" t="str">
        <f t="shared" si="0"/>
        <v>月</v>
      </c>
      <c r="D55" s="45" t="str">
        <f>IF(WEEKDAY(B55,2)&gt;5,"休日",IFERROR(IF(VLOOKUP(B55,祝日!B:B,1,FALSE),"休日",""),""))</f>
        <v/>
      </c>
      <c r="E55" s="169"/>
      <c r="F55" s="170" t="str">
        <f t="shared" si="1"/>
        <v/>
      </c>
      <c r="G55" s="169"/>
      <c r="H55" s="170" t="str">
        <f t="shared" si="2"/>
        <v/>
      </c>
      <c r="I55" t="str">
        <f t="shared" si="3"/>
        <v>○</v>
      </c>
      <c r="J55" t="str">
        <f>IF(AND(YEAR(B55)=YEAR($B$8)+1,MONTH(B55)=4),"×",IF(B55&lt;基本情報!$C$8,"×",IF(B55&lt;基本情報!$C$9,"-",IF(B55&gt;=基本情報!$E$9+1,"×",IF(AND(B55&gt;=基本情報!$C$9,B55&lt;=基本情報!$E$9),"○",IF(TRUE,"×"))))))</f>
        <v>×</v>
      </c>
      <c r="K55" t="str">
        <f>IF(AND(YEAR(B55)=YEAR($B$8)+1,MONTH(B55)=4),"×",IF(B55&lt;基本情報!$C$12,"×",IF(B55&lt;基本情報!$C$13,"-",IF(B55&gt;=基本情報!$E$13+1,"×",IF(AND(B55&gt;=基本情報!$C$13,B55&lt;=基本情報!$E$13),"○",IF(TRUE,"×"))))))</f>
        <v>×</v>
      </c>
    </row>
    <row r="56" spans="2:11" x14ac:dyDescent="0.4">
      <c r="B56" s="8">
        <f t="shared" si="4"/>
        <v>46161</v>
      </c>
      <c r="C56" s="36" t="str">
        <f t="shared" si="0"/>
        <v>火</v>
      </c>
      <c r="D56" s="45" t="str">
        <f>IF(WEEKDAY(B56,2)&gt;5,"休日",IFERROR(IF(VLOOKUP(B56,祝日!B:B,1,FALSE),"休日",""),""))</f>
        <v/>
      </c>
      <c r="E56" s="169"/>
      <c r="F56" s="170" t="str">
        <f t="shared" si="1"/>
        <v/>
      </c>
      <c r="G56" s="169"/>
      <c r="H56" s="170" t="str">
        <f t="shared" si="2"/>
        <v/>
      </c>
      <c r="I56" t="str">
        <f t="shared" si="3"/>
        <v>○</v>
      </c>
      <c r="J56" t="str">
        <f>IF(AND(YEAR(B56)=YEAR($B$8)+1,MONTH(B56)=4),"×",IF(B56&lt;基本情報!$C$8,"×",IF(B56&lt;基本情報!$C$9,"-",IF(B56&gt;=基本情報!$E$9+1,"×",IF(AND(B56&gt;=基本情報!$C$9,B56&lt;=基本情報!$E$9),"○",IF(TRUE,"×"))))))</f>
        <v>×</v>
      </c>
      <c r="K56" t="str">
        <f>IF(AND(YEAR(B56)=YEAR($B$8)+1,MONTH(B56)=4),"×",IF(B56&lt;基本情報!$C$12,"×",IF(B56&lt;基本情報!$C$13,"-",IF(B56&gt;=基本情報!$E$13+1,"×",IF(AND(B56&gt;=基本情報!$C$13,B56&lt;=基本情報!$E$13),"○",IF(TRUE,"×"))))))</f>
        <v>×</v>
      </c>
    </row>
    <row r="57" spans="2:11" x14ac:dyDescent="0.4">
      <c r="B57" s="8">
        <f t="shared" si="4"/>
        <v>46162</v>
      </c>
      <c r="C57" s="36" t="str">
        <f t="shared" si="0"/>
        <v>水</v>
      </c>
      <c r="D57" s="45" t="str">
        <f>IF(WEEKDAY(B57,2)&gt;5,"休日",IFERROR(IF(VLOOKUP(B57,祝日!B:B,1,FALSE),"休日",""),""))</f>
        <v/>
      </c>
      <c r="E57" s="169"/>
      <c r="F57" s="170" t="str">
        <f t="shared" si="1"/>
        <v/>
      </c>
      <c r="G57" s="169"/>
      <c r="H57" s="170" t="str">
        <f t="shared" si="2"/>
        <v/>
      </c>
      <c r="I57" t="str">
        <f t="shared" si="3"/>
        <v>○</v>
      </c>
      <c r="J57" t="str">
        <f>IF(AND(YEAR(B57)=YEAR($B$8)+1,MONTH(B57)=4),"×",IF(B57&lt;基本情報!$C$8,"×",IF(B57&lt;基本情報!$C$9,"-",IF(B57&gt;=基本情報!$E$9+1,"×",IF(AND(B57&gt;=基本情報!$C$9,B57&lt;=基本情報!$E$9),"○",IF(TRUE,"×"))))))</f>
        <v>×</v>
      </c>
      <c r="K57" t="str">
        <f>IF(AND(YEAR(B57)=YEAR($B$8)+1,MONTH(B57)=4),"×",IF(B57&lt;基本情報!$C$12,"×",IF(B57&lt;基本情報!$C$13,"-",IF(B57&gt;=基本情報!$E$13+1,"×",IF(AND(B57&gt;=基本情報!$C$13,B57&lt;=基本情報!$E$13),"○",IF(TRUE,"×"))))))</f>
        <v>×</v>
      </c>
    </row>
    <row r="58" spans="2:11" x14ac:dyDescent="0.4">
      <c r="B58" s="8">
        <f t="shared" si="4"/>
        <v>46163</v>
      </c>
      <c r="C58" s="36" t="str">
        <f t="shared" si="0"/>
        <v>木</v>
      </c>
      <c r="D58" s="45" t="str">
        <f>IF(WEEKDAY(B58,2)&gt;5,"休日",IFERROR(IF(VLOOKUP(B58,祝日!B:B,1,FALSE),"休日",""),""))</f>
        <v/>
      </c>
      <c r="E58" s="169"/>
      <c r="F58" s="170" t="str">
        <f t="shared" si="1"/>
        <v/>
      </c>
      <c r="G58" s="169"/>
      <c r="H58" s="170" t="str">
        <f t="shared" si="2"/>
        <v/>
      </c>
      <c r="I58" t="str">
        <f t="shared" si="3"/>
        <v>○</v>
      </c>
      <c r="J58" t="str">
        <f>IF(AND(YEAR(B58)=YEAR($B$8)+1,MONTH(B58)=4),"×",IF(B58&lt;基本情報!$C$8,"×",IF(B58&lt;基本情報!$C$9,"-",IF(B58&gt;=基本情報!$E$9+1,"×",IF(AND(B58&gt;=基本情報!$C$9,B58&lt;=基本情報!$E$9),"○",IF(TRUE,"×"))))))</f>
        <v>×</v>
      </c>
      <c r="K58" t="str">
        <f>IF(AND(YEAR(B58)=YEAR($B$8)+1,MONTH(B58)=4),"×",IF(B58&lt;基本情報!$C$12,"×",IF(B58&lt;基本情報!$C$13,"-",IF(B58&gt;=基本情報!$E$13+1,"×",IF(AND(B58&gt;=基本情報!$C$13,B58&lt;=基本情報!$E$13),"○",IF(TRUE,"×"))))))</f>
        <v>×</v>
      </c>
    </row>
    <row r="59" spans="2:11" x14ac:dyDescent="0.4">
      <c r="B59" s="8">
        <f t="shared" si="4"/>
        <v>46164</v>
      </c>
      <c r="C59" s="36" t="str">
        <f t="shared" si="0"/>
        <v>金</v>
      </c>
      <c r="D59" s="45" t="str">
        <f>IF(WEEKDAY(B59,2)&gt;5,"休日",IFERROR(IF(VLOOKUP(B59,祝日!B:B,1,FALSE),"休日",""),""))</f>
        <v/>
      </c>
      <c r="E59" s="169"/>
      <c r="F59" s="170" t="str">
        <f t="shared" si="1"/>
        <v/>
      </c>
      <c r="G59" s="169"/>
      <c r="H59" s="170" t="str">
        <f t="shared" si="2"/>
        <v/>
      </c>
      <c r="I59" t="str">
        <f t="shared" si="3"/>
        <v>○</v>
      </c>
      <c r="J59" t="str">
        <f>IF(AND(YEAR(B59)=YEAR($B$8)+1,MONTH(B59)=4),"×",IF(B59&lt;基本情報!$C$8,"×",IF(B59&lt;基本情報!$C$9,"-",IF(B59&gt;=基本情報!$E$9+1,"×",IF(AND(B59&gt;=基本情報!$C$9,B59&lt;=基本情報!$E$9),"○",IF(TRUE,"×"))))))</f>
        <v>×</v>
      </c>
      <c r="K59" t="str">
        <f>IF(AND(YEAR(B59)=YEAR($B$8)+1,MONTH(B59)=4),"×",IF(B59&lt;基本情報!$C$12,"×",IF(B59&lt;基本情報!$C$13,"-",IF(B59&gt;=基本情報!$E$13+1,"×",IF(AND(B59&gt;=基本情報!$C$13,B59&lt;=基本情報!$E$13),"○",IF(TRUE,"×"))))))</f>
        <v>×</v>
      </c>
    </row>
    <row r="60" spans="2:11" x14ac:dyDescent="0.4">
      <c r="B60" s="8">
        <f t="shared" si="4"/>
        <v>46165</v>
      </c>
      <c r="C60" s="36" t="str">
        <f t="shared" si="0"/>
        <v>土</v>
      </c>
      <c r="D60" s="45" t="str">
        <f>IF(WEEKDAY(B60,2)&gt;5,"休日",IFERROR(IF(VLOOKUP(B60,祝日!B:B,1,FALSE),"休日",""),""))</f>
        <v>休日</v>
      </c>
      <c r="E60" s="169"/>
      <c r="F60" s="170" t="str">
        <f t="shared" si="1"/>
        <v>休工</v>
      </c>
      <c r="G60" s="169"/>
      <c r="H60" s="170" t="str">
        <f t="shared" si="2"/>
        <v>休工</v>
      </c>
      <c r="I60" t="str">
        <f t="shared" si="3"/>
        <v>○</v>
      </c>
      <c r="J60" t="str">
        <f>IF(AND(YEAR(B60)=YEAR($B$8)+1,MONTH(B60)=4),"×",IF(B60&lt;基本情報!$C$8,"×",IF(B60&lt;基本情報!$C$9,"-",IF(B60&gt;=基本情報!$E$9+1,"×",IF(AND(B60&gt;=基本情報!$C$9,B60&lt;=基本情報!$E$9),"○",IF(TRUE,"×"))))))</f>
        <v>×</v>
      </c>
      <c r="K60" t="str">
        <f>IF(AND(YEAR(B60)=YEAR($B$8)+1,MONTH(B60)=4),"×",IF(B60&lt;基本情報!$C$12,"×",IF(B60&lt;基本情報!$C$13,"-",IF(B60&gt;=基本情報!$E$13+1,"×",IF(AND(B60&gt;=基本情報!$C$13,B60&lt;=基本情報!$E$13),"○",IF(TRUE,"×"))))))</f>
        <v>×</v>
      </c>
    </row>
    <row r="61" spans="2:11" x14ac:dyDescent="0.4">
      <c r="B61" s="8">
        <f t="shared" si="4"/>
        <v>46166</v>
      </c>
      <c r="C61" s="36" t="str">
        <f t="shared" si="0"/>
        <v>日</v>
      </c>
      <c r="D61" s="45" t="str">
        <f>IF(WEEKDAY(B61,2)&gt;5,"休日",IFERROR(IF(VLOOKUP(B61,祝日!B:B,1,FALSE),"休日",""),""))</f>
        <v>休日</v>
      </c>
      <c r="E61" s="169"/>
      <c r="F61" s="170" t="str">
        <f t="shared" si="1"/>
        <v>休工</v>
      </c>
      <c r="G61" s="169"/>
      <c r="H61" s="170" t="str">
        <f t="shared" si="2"/>
        <v>休工</v>
      </c>
      <c r="I61" t="str">
        <f t="shared" si="3"/>
        <v>○</v>
      </c>
      <c r="J61" t="str">
        <f>IF(AND(YEAR(B61)=YEAR($B$8)+1,MONTH(B61)=4),"×",IF(B61&lt;基本情報!$C$8,"×",IF(B61&lt;基本情報!$C$9,"-",IF(B61&gt;=基本情報!$E$9+1,"×",IF(AND(B61&gt;=基本情報!$C$9,B61&lt;=基本情報!$E$9),"○",IF(TRUE,"×"))))))</f>
        <v>×</v>
      </c>
      <c r="K61" t="str">
        <f>IF(AND(YEAR(B61)=YEAR($B$8)+1,MONTH(B61)=4),"×",IF(B61&lt;基本情報!$C$12,"×",IF(B61&lt;基本情報!$C$13,"-",IF(B61&gt;=基本情報!$E$13+1,"×",IF(AND(B61&gt;=基本情報!$C$13,B61&lt;=基本情報!$E$13),"○",IF(TRUE,"×"))))))</f>
        <v>×</v>
      </c>
    </row>
    <row r="62" spans="2:11" x14ac:dyDescent="0.4">
      <c r="B62" s="8">
        <f t="shared" si="4"/>
        <v>46167</v>
      </c>
      <c r="C62" s="36" t="str">
        <f t="shared" si="0"/>
        <v>月</v>
      </c>
      <c r="D62" s="45" t="str">
        <f>IF(WEEKDAY(B62,2)&gt;5,"休日",IFERROR(IF(VLOOKUP(B62,祝日!B:B,1,FALSE),"休日",""),""))</f>
        <v/>
      </c>
      <c r="E62" s="169"/>
      <c r="F62" s="170" t="str">
        <f t="shared" si="1"/>
        <v/>
      </c>
      <c r="G62" s="169"/>
      <c r="H62" s="170" t="str">
        <f t="shared" si="2"/>
        <v/>
      </c>
      <c r="I62" t="str">
        <f t="shared" si="3"/>
        <v>○</v>
      </c>
      <c r="J62" t="str">
        <f>IF(AND(YEAR(B62)=YEAR($B$8)+1,MONTH(B62)=4),"×",IF(B62&lt;基本情報!$C$8,"×",IF(B62&lt;基本情報!$C$9,"-",IF(B62&gt;=基本情報!$E$9+1,"×",IF(AND(B62&gt;=基本情報!$C$9,B62&lt;=基本情報!$E$9),"○",IF(TRUE,"×"))))))</f>
        <v>×</v>
      </c>
      <c r="K62" t="str">
        <f>IF(AND(YEAR(B62)=YEAR($B$8)+1,MONTH(B62)=4),"×",IF(B62&lt;基本情報!$C$12,"×",IF(B62&lt;基本情報!$C$13,"-",IF(B62&gt;=基本情報!$E$13+1,"×",IF(AND(B62&gt;=基本情報!$C$13,B62&lt;=基本情報!$E$13),"○",IF(TRUE,"×"))))))</f>
        <v>×</v>
      </c>
    </row>
    <row r="63" spans="2:11" x14ac:dyDescent="0.4">
      <c r="B63" s="8">
        <f t="shared" si="4"/>
        <v>46168</v>
      </c>
      <c r="C63" s="36" t="str">
        <f t="shared" si="0"/>
        <v>火</v>
      </c>
      <c r="D63" s="45" t="str">
        <f>IF(WEEKDAY(B63,2)&gt;5,"休日",IFERROR(IF(VLOOKUP(B63,祝日!B:B,1,FALSE),"休日",""),""))</f>
        <v/>
      </c>
      <c r="E63" s="169"/>
      <c r="F63" s="170" t="str">
        <f t="shared" si="1"/>
        <v/>
      </c>
      <c r="G63" s="169"/>
      <c r="H63" s="170" t="str">
        <f t="shared" si="2"/>
        <v/>
      </c>
      <c r="I63" t="str">
        <f t="shared" si="3"/>
        <v>○</v>
      </c>
      <c r="J63" t="str">
        <f>IF(AND(YEAR(B63)=YEAR($B$8)+1,MONTH(B63)=4),"×",IF(B63&lt;基本情報!$C$8,"×",IF(B63&lt;基本情報!$C$9,"-",IF(B63&gt;=基本情報!$E$9+1,"×",IF(AND(B63&gt;=基本情報!$C$9,B63&lt;=基本情報!$E$9),"○",IF(TRUE,"×"))))))</f>
        <v>×</v>
      </c>
      <c r="K63" t="str">
        <f>IF(AND(YEAR(B63)=YEAR($B$8)+1,MONTH(B63)=4),"×",IF(B63&lt;基本情報!$C$12,"×",IF(B63&lt;基本情報!$C$13,"-",IF(B63&gt;=基本情報!$E$13+1,"×",IF(AND(B63&gt;=基本情報!$C$13,B63&lt;=基本情報!$E$13),"○",IF(TRUE,"×"))))))</f>
        <v>×</v>
      </c>
    </row>
    <row r="64" spans="2:11" x14ac:dyDescent="0.4">
      <c r="B64" s="8">
        <f t="shared" si="4"/>
        <v>46169</v>
      </c>
      <c r="C64" s="36" t="str">
        <f t="shared" si="0"/>
        <v>水</v>
      </c>
      <c r="D64" s="45" t="str">
        <f>IF(WEEKDAY(B64,2)&gt;5,"休日",IFERROR(IF(VLOOKUP(B64,祝日!B:B,1,FALSE),"休日",""),""))</f>
        <v/>
      </c>
      <c r="E64" s="169"/>
      <c r="F64" s="170" t="str">
        <f t="shared" si="1"/>
        <v/>
      </c>
      <c r="G64" s="169"/>
      <c r="H64" s="170" t="str">
        <f t="shared" si="2"/>
        <v/>
      </c>
      <c r="I64" t="str">
        <f t="shared" si="3"/>
        <v>○</v>
      </c>
      <c r="J64" t="str">
        <f>IF(AND(YEAR(B64)=YEAR($B$8)+1,MONTH(B64)=4),"×",IF(B64&lt;基本情報!$C$8,"×",IF(B64&lt;基本情報!$C$9,"-",IF(B64&gt;=基本情報!$E$9+1,"×",IF(AND(B64&gt;=基本情報!$C$9,B64&lt;=基本情報!$E$9),"○",IF(TRUE,"×"))))))</f>
        <v>×</v>
      </c>
      <c r="K64" t="str">
        <f>IF(AND(YEAR(B64)=YEAR($B$8)+1,MONTH(B64)=4),"×",IF(B64&lt;基本情報!$C$12,"×",IF(B64&lt;基本情報!$C$13,"-",IF(B64&gt;=基本情報!$E$13+1,"×",IF(AND(B64&gt;=基本情報!$C$13,B64&lt;=基本情報!$E$13),"○",IF(TRUE,"×"))))))</f>
        <v>×</v>
      </c>
    </row>
    <row r="65" spans="2:11" x14ac:dyDescent="0.4">
      <c r="B65" s="8">
        <f t="shared" si="4"/>
        <v>46170</v>
      </c>
      <c r="C65" s="36" t="str">
        <f t="shared" si="0"/>
        <v>木</v>
      </c>
      <c r="D65" s="45" t="str">
        <f>IF(WEEKDAY(B65,2)&gt;5,"休日",IFERROR(IF(VLOOKUP(B65,祝日!B:B,1,FALSE),"休日",""),""))</f>
        <v/>
      </c>
      <c r="E65" s="169"/>
      <c r="F65" s="170" t="str">
        <f t="shared" si="1"/>
        <v/>
      </c>
      <c r="G65" s="169"/>
      <c r="H65" s="170" t="str">
        <f t="shared" si="2"/>
        <v/>
      </c>
      <c r="I65" t="str">
        <f t="shared" si="3"/>
        <v>○</v>
      </c>
      <c r="J65" t="str">
        <f>IF(AND(YEAR(B65)=YEAR($B$8)+1,MONTH(B65)=4),"×",IF(B65&lt;基本情報!$C$8,"×",IF(B65&lt;基本情報!$C$9,"-",IF(B65&gt;=基本情報!$E$9+1,"×",IF(AND(B65&gt;=基本情報!$C$9,B65&lt;=基本情報!$E$9),"○",IF(TRUE,"×"))))))</f>
        <v>×</v>
      </c>
      <c r="K65" t="str">
        <f>IF(AND(YEAR(B65)=YEAR($B$8)+1,MONTH(B65)=4),"×",IF(B65&lt;基本情報!$C$12,"×",IF(B65&lt;基本情報!$C$13,"-",IF(B65&gt;=基本情報!$E$13+1,"×",IF(AND(B65&gt;=基本情報!$C$13,B65&lt;=基本情報!$E$13),"○",IF(TRUE,"×"))))))</f>
        <v>×</v>
      </c>
    </row>
    <row r="66" spans="2:11" x14ac:dyDescent="0.4">
      <c r="B66" s="8">
        <f t="shared" si="4"/>
        <v>46171</v>
      </c>
      <c r="C66" s="36" t="str">
        <f t="shared" si="0"/>
        <v>金</v>
      </c>
      <c r="D66" s="45" t="str">
        <f>IF(WEEKDAY(B66,2)&gt;5,"休日",IFERROR(IF(VLOOKUP(B66,祝日!B:B,1,FALSE),"休日",""),""))</f>
        <v/>
      </c>
      <c r="E66" s="169"/>
      <c r="F66" s="170" t="str">
        <f t="shared" si="1"/>
        <v/>
      </c>
      <c r="G66" s="169"/>
      <c r="H66" s="170" t="str">
        <f t="shared" si="2"/>
        <v/>
      </c>
      <c r="I66" t="str">
        <f t="shared" si="3"/>
        <v>○</v>
      </c>
      <c r="J66" t="str">
        <f>IF(AND(YEAR(B66)=YEAR($B$8)+1,MONTH(B66)=4),"×",IF(B66&lt;基本情報!$C$8,"×",IF(B66&lt;基本情報!$C$9,"-",IF(B66&gt;=基本情報!$E$9+1,"×",IF(AND(B66&gt;=基本情報!$C$9,B66&lt;=基本情報!$E$9),"○",IF(TRUE,"×"))))))</f>
        <v>×</v>
      </c>
      <c r="K66" t="str">
        <f>IF(AND(YEAR(B66)=YEAR($B$8)+1,MONTH(B66)=4),"×",IF(B66&lt;基本情報!$C$12,"×",IF(B66&lt;基本情報!$C$13,"-",IF(B66&gt;=基本情報!$E$13+1,"×",IF(AND(B66&gt;=基本情報!$C$13,B66&lt;=基本情報!$E$13),"○",IF(TRUE,"×"))))))</f>
        <v>×</v>
      </c>
    </row>
    <row r="67" spans="2:11" x14ac:dyDescent="0.4">
      <c r="B67" s="8">
        <f t="shared" si="4"/>
        <v>46172</v>
      </c>
      <c r="C67" s="36" t="str">
        <f t="shared" si="0"/>
        <v>土</v>
      </c>
      <c r="D67" s="45" t="str">
        <f>IF(WEEKDAY(B67,2)&gt;5,"休日",IFERROR(IF(VLOOKUP(B67,祝日!B:B,1,FALSE),"休日",""),""))</f>
        <v>休日</v>
      </c>
      <c r="E67" s="169"/>
      <c r="F67" s="170" t="str">
        <f t="shared" si="1"/>
        <v>休工</v>
      </c>
      <c r="G67" s="169"/>
      <c r="H67" s="170" t="str">
        <f t="shared" si="2"/>
        <v>休工</v>
      </c>
      <c r="I67" t="str">
        <f t="shared" si="3"/>
        <v>○</v>
      </c>
      <c r="J67" t="str">
        <f>IF(AND(YEAR(B67)=YEAR($B$8)+1,MONTH(B67)=4),"×",IF(B67&lt;基本情報!$C$8,"×",IF(B67&lt;基本情報!$C$9,"-",IF(B67&gt;=基本情報!$E$9+1,"×",IF(AND(B67&gt;=基本情報!$C$9,B67&lt;=基本情報!$E$9),"○",IF(TRUE,"×"))))))</f>
        <v>×</v>
      </c>
      <c r="K67" t="str">
        <f>IF(AND(YEAR(B67)=YEAR($B$8)+1,MONTH(B67)=4),"×",IF(B67&lt;基本情報!$C$12,"×",IF(B67&lt;基本情報!$C$13,"-",IF(B67&gt;=基本情報!$E$13+1,"×",IF(AND(B67&gt;=基本情報!$C$13,B67&lt;=基本情報!$E$13),"○",IF(TRUE,"×"))))))</f>
        <v>×</v>
      </c>
    </row>
    <row r="68" spans="2:11" x14ac:dyDescent="0.4">
      <c r="B68" s="8">
        <f t="shared" si="4"/>
        <v>46173</v>
      </c>
      <c r="C68" s="36" t="str">
        <f t="shared" si="0"/>
        <v>日</v>
      </c>
      <c r="D68" s="45" t="str">
        <f>IF(WEEKDAY(B68,2)&gt;5,"休日",IFERROR(IF(VLOOKUP(B68,祝日!B:B,1,FALSE),"休日",""),""))</f>
        <v>休日</v>
      </c>
      <c r="E68" s="169"/>
      <c r="F68" s="170" t="str">
        <f t="shared" si="1"/>
        <v>休工</v>
      </c>
      <c r="G68" s="169"/>
      <c r="H68" s="170" t="str">
        <f t="shared" si="2"/>
        <v>休工</v>
      </c>
      <c r="I68" t="str">
        <f t="shared" si="3"/>
        <v>○</v>
      </c>
      <c r="J68" t="str">
        <f>IF(AND(YEAR(B68)=YEAR($B$8)+1,MONTH(B68)=4),"×",IF(B68&lt;基本情報!$C$8,"×",IF(B68&lt;基本情報!$C$9,"-",IF(B68&gt;=基本情報!$E$9+1,"×",IF(AND(B68&gt;=基本情報!$C$9,B68&lt;=基本情報!$E$9),"○",IF(TRUE,"×"))))))</f>
        <v>×</v>
      </c>
      <c r="K68" t="str">
        <f>IF(AND(YEAR(B68)=YEAR($B$8)+1,MONTH(B68)=4),"×",IF(B68&lt;基本情報!$C$12,"×",IF(B68&lt;基本情報!$C$13,"-",IF(B68&gt;=基本情報!$E$13+1,"×",IF(AND(B68&gt;=基本情報!$C$13,B68&lt;=基本情報!$E$13),"○",IF(TRUE,"×"))))))</f>
        <v>×</v>
      </c>
    </row>
    <row r="69" spans="2:11" x14ac:dyDescent="0.4">
      <c r="B69" s="8">
        <f t="shared" si="4"/>
        <v>46174</v>
      </c>
      <c r="C69" s="36" t="str">
        <f t="shared" si="0"/>
        <v>月</v>
      </c>
      <c r="D69" s="45" t="str">
        <f>IF(WEEKDAY(B69,2)&gt;5,"休日",IFERROR(IF(VLOOKUP(B69,祝日!B:B,1,FALSE),"休日",""),""))</f>
        <v/>
      </c>
      <c r="E69" s="169"/>
      <c r="F69" s="170" t="str">
        <f t="shared" si="1"/>
        <v/>
      </c>
      <c r="G69" s="169"/>
      <c r="H69" s="170" t="str">
        <f t="shared" si="2"/>
        <v/>
      </c>
      <c r="I69" t="str">
        <f t="shared" si="3"/>
        <v>○</v>
      </c>
      <c r="J69" t="str">
        <f>IF(AND(YEAR(B69)=YEAR($B$8)+1,MONTH(B69)=4),"×",IF(B69&lt;基本情報!$C$8,"×",IF(B69&lt;基本情報!$C$9,"-",IF(B69&gt;=基本情報!$E$9+1,"×",IF(AND(B69&gt;=基本情報!$C$9,B69&lt;=基本情報!$E$9),"○",IF(TRUE,"×"))))))</f>
        <v>×</v>
      </c>
      <c r="K69" t="str">
        <f>IF(AND(YEAR(B69)=YEAR($B$8)+1,MONTH(B69)=4),"×",IF(B69&lt;基本情報!$C$12,"×",IF(B69&lt;基本情報!$C$13,"-",IF(B69&gt;=基本情報!$E$13+1,"×",IF(AND(B69&gt;=基本情報!$C$13,B69&lt;=基本情報!$E$13),"○",IF(TRUE,"×"))))))</f>
        <v>×</v>
      </c>
    </row>
    <row r="70" spans="2:11" x14ac:dyDescent="0.4">
      <c r="B70" s="8">
        <f t="shared" si="4"/>
        <v>46175</v>
      </c>
      <c r="C70" s="36" t="str">
        <f t="shared" si="0"/>
        <v>火</v>
      </c>
      <c r="D70" s="45" t="str">
        <f>IF(WEEKDAY(B70,2)&gt;5,"休日",IFERROR(IF(VLOOKUP(B70,祝日!B:B,1,FALSE),"休日",""),""))</f>
        <v/>
      </c>
      <c r="E70" s="169"/>
      <c r="F70" s="170" t="str">
        <f t="shared" si="1"/>
        <v/>
      </c>
      <c r="G70" s="169"/>
      <c r="H70" s="170" t="str">
        <f t="shared" si="2"/>
        <v/>
      </c>
      <c r="I70" t="str">
        <f t="shared" si="3"/>
        <v>○</v>
      </c>
      <c r="J70" t="str">
        <f>IF(AND(YEAR(B70)=YEAR($B$8)+1,MONTH(B70)=4),"×",IF(B70&lt;基本情報!$C$8,"×",IF(B70&lt;基本情報!$C$9,"-",IF(B70&gt;=基本情報!$E$9+1,"×",IF(AND(B70&gt;=基本情報!$C$9,B70&lt;=基本情報!$E$9),"○",IF(TRUE,"×"))))))</f>
        <v>×</v>
      </c>
      <c r="K70" t="str">
        <f>IF(AND(YEAR(B70)=YEAR($B$8)+1,MONTH(B70)=4),"×",IF(B70&lt;基本情報!$C$12,"×",IF(B70&lt;基本情報!$C$13,"-",IF(B70&gt;=基本情報!$E$13+1,"×",IF(AND(B70&gt;=基本情報!$C$13,B70&lt;=基本情報!$E$13),"○",IF(TRUE,"×"))))))</f>
        <v>×</v>
      </c>
    </row>
    <row r="71" spans="2:11" x14ac:dyDescent="0.4">
      <c r="B71" s="8">
        <f t="shared" si="4"/>
        <v>46176</v>
      </c>
      <c r="C71" s="36" t="str">
        <f t="shared" si="0"/>
        <v>水</v>
      </c>
      <c r="D71" s="45" t="str">
        <f>IF(WEEKDAY(B71,2)&gt;5,"休日",IFERROR(IF(VLOOKUP(B71,祝日!B:B,1,FALSE),"休日",""),""))</f>
        <v/>
      </c>
      <c r="E71" s="169"/>
      <c r="F71" s="170" t="str">
        <f t="shared" si="1"/>
        <v/>
      </c>
      <c r="G71" s="169"/>
      <c r="H71" s="170" t="str">
        <f t="shared" si="2"/>
        <v/>
      </c>
      <c r="I71" t="str">
        <f t="shared" si="3"/>
        <v>○</v>
      </c>
      <c r="J71" t="str">
        <f>IF(AND(YEAR(B71)=YEAR($B$8)+1,MONTH(B71)=4),"×",IF(B71&lt;基本情報!$C$8,"×",IF(B71&lt;基本情報!$C$9,"-",IF(B71&gt;=基本情報!$E$9+1,"×",IF(AND(B71&gt;=基本情報!$C$9,B71&lt;=基本情報!$E$9),"○",IF(TRUE,"×"))))))</f>
        <v>×</v>
      </c>
      <c r="K71" t="str">
        <f>IF(AND(YEAR(B71)=YEAR($B$8)+1,MONTH(B71)=4),"×",IF(B71&lt;基本情報!$C$12,"×",IF(B71&lt;基本情報!$C$13,"-",IF(B71&gt;=基本情報!$E$13+1,"×",IF(AND(B71&gt;=基本情報!$C$13,B71&lt;=基本情報!$E$13),"○",IF(TRUE,"×"))))))</f>
        <v>×</v>
      </c>
    </row>
    <row r="72" spans="2:11" x14ac:dyDescent="0.4">
      <c r="B72" s="8">
        <f t="shared" si="4"/>
        <v>46177</v>
      </c>
      <c r="C72" s="36" t="str">
        <f t="shared" ref="C72:C135" si="5">TEXT(B72,"aaa")</f>
        <v>木</v>
      </c>
      <c r="D72" s="45" t="str">
        <f>IF(WEEKDAY(B72,2)&gt;5,"休日",IFERROR(IF(VLOOKUP(B72,祝日!B:B,1,FALSE),"休日",""),""))</f>
        <v/>
      </c>
      <c r="E72" s="169"/>
      <c r="F72" s="170" t="str">
        <f t="shared" ref="F72:F135" si="6">IF(OR(E72="夏季休暇",E72="年末年始休暇",E72="一時中止",E72="工場制作",E72="発注者指示",E72="その他",D72="休日"),"休工","")</f>
        <v/>
      </c>
      <c r="G72" s="169"/>
      <c r="H72" s="170" t="str">
        <f t="shared" ref="H72:H135" si="7">IF(OR(G72="夏季休暇",G72="年末年始休暇",G72="一時中止",G72="工場制作",G72="発注者指示",G72="その他",D72="休日"),"休工","")</f>
        <v/>
      </c>
      <c r="I72" t="str">
        <f t="shared" ref="I72:I135" si="8">IF(F72=H72,"○","")</f>
        <v>○</v>
      </c>
      <c r="J72" t="str">
        <f>IF(AND(YEAR(B72)=YEAR($B$8)+1,MONTH(B72)=4),"×",IF(B72&lt;基本情報!$C$8,"×",IF(B72&lt;基本情報!$C$9,"-",IF(B72&gt;=基本情報!$E$9+1,"×",IF(AND(B72&gt;=基本情報!$C$9,B72&lt;=基本情報!$E$9),"○",IF(TRUE,"×"))))))</f>
        <v>×</v>
      </c>
      <c r="K72" t="str">
        <f>IF(AND(YEAR(B72)=YEAR($B$8)+1,MONTH(B72)=4),"×",IF(B72&lt;基本情報!$C$12,"×",IF(B72&lt;基本情報!$C$13,"-",IF(B72&gt;=基本情報!$E$13+1,"×",IF(AND(B72&gt;=基本情報!$C$13,B72&lt;=基本情報!$E$13),"○",IF(TRUE,"×"))))))</f>
        <v>×</v>
      </c>
    </row>
    <row r="73" spans="2:11" x14ac:dyDescent="0.4">
      <c r="B73" s="8">
        <f t="shared" ref="B73:B136" si="9">B72+1</f>
        <v>46178</v>
      </c>
      <c r="C73" s="36" t="str">
        <f t="shared" si="5"/>
        <v>金</v>
      </c>
      <c r="D73" s="45" t="str">
        <f>IF(WEEKDAY(B73,2)&gt;5,"休日",IFERROR(IF(VLOOKUP(B73,祝日!B:B,1,FALSE),"休日",""),""))</f>
        <v/>
      </c>
      <c r="E73" s="169"/>
      <c r="F73" s="170" t="str">
        <f t="shared" si="6"/>
        <v/>
      </c>
      <c r="G73" s="169"/>
      <c r="H73" s="170" t="str">
        <f t="shared" si="7"/>
        <v/>
      </c>
      <c r="I73" t="str">
        <f t="shared" si="8"/>
        <v>○</v>
      </c>
      <c r="J73" t="str">
        <f>IF(AND(YEAR(B73)=YEAR($B$8)+1,MONTH(B73)=4),"×",IF(B73&lt;基本情報!$C$8,"×",IF(B73&lt;基本情報!$C$9,"-",IF(B73&gt;=基本情報!$E$9+1,"×",IF(AND(B73&gt;=基本情報!$C$9,B73&lt;=基本情報!$E$9),"○",IF(TRUE,"×"))))))</f>
        <v>×</v>
      </c>
      <c r="K73" t="str">
        <f>IF(AND(YEAR(B73)=YEAR($B$8)+1,MONTH(B73)=4),"×",IF(B73&lt;基本情報!$C$12,"×",IF(B73&lt;基本情報!$C$13,"-",IF(B73&gt;=基本情報!$E$13+1,"×",IF(AND(B73&gt;=基本情報!$C$13,B73&lt;=基本情報!$E$13),"○",IF(TRUE,"×"))))))</f>
        <v>×</v>
      </c>
    </row>
    <row r="74" spans="2:11" x14ac:dyDescent="0.4">
      <c r="B74" s="8">
        <f t="shared" si="9"/>
        <v>46179</v>
      </c>
      <c r="C74" s="36" t="str">
        <f t="shared" si="5"/>
        <v>土</v>
      </c>
      <c r="D74" s="45" t="str">
        <f>IF(WEEKDAY(B74,2)&gt;5,"休日",IFERROR(IF(VLOOKUP(B74,祝日!B:B,1,FALSE),"休日",""),""))</f>
        <v>休日</v>
      </c>
      <c r="E74" s="169"/>
      <c r="F74" s="170" t="str">
        <f t="shared" si="6"/>
        <v>休工</v>
      </c>
      <c r="G74" s="169"/>
      <c r="H74" s="170" t="str">
        <f t="shared" si="7"/>
        <v>休工</v>
      </c>
      <c r="I74" t="str">
        <f t="shared" si="8"/>
        <v>○</v>
      </c>
      <c r="J74" t="str">
        <f>IF(AND(YEAR(B74)=YEAR($B$8)+1,MONTH(B74)=4),"×",IF(B74&lt;基本情報!$C$8,"×",IF(B74&lt;基本情報!$C$9,"-",IF(B74&gt;=基本情報!$E$9+1,"×",IF(AND(B74&gt;=基本情報!$C$9,B74&lt;=基本情報!$E$9),"○",IF(TRUE,"×"))))))</f>
        <v>×</v>
      </c>
      <c r="K74" t="str">
        <f>IF(AND(YEAR(B74)=YEAR($B$8)+1,MONTH(B74)=4),"×",IF(B74&lt;基本情報!$C$12,"×",IF(B74&lt;基本情報!$C$13,"-",IF(B74&gt;=基本情報!$E$13+1,"×",IF(AND(B74&gt;=基本情報!$C$13,B74&lt;=基本情報!$E$13),"○",IF(TRUE,"×"))))))</f>
        <v>×</v>
      </c>
    </row>
    <row r="75" spans="2:11" x14ac:dyDescent="0.4">
      <c r="B75" s="8">
        <f t="shared" si="9"/>
        <v>46180</v>
      </c>
      <c r="C75" s="36" t="str">
        <f t="shared" si="5"/>
        <v>日</v>
      </c>
      <c r="D75" s="45" t="str">
        <f>IF(WEEKDAY(B75,2)&gt;5,"休日",IFERROR(IF(VLOOKUP(B75,祝日!B:B,1,FALSE),"休日",""),""))</f>
        <v>休日</v>
      </c>
      <c r="E75" s="169"/>
      <c r="F75" s="170" t="str">
        <f t="shared" si="6"/>
        <v>休工</v>
      </c>
      <c r="G75" s="169"/>
      <c r="H75" s="170" t="str">
        <f t="shared" si="7"/>
        <v>休工</v>
      </c>
      <c r="I75" t="str">
        <f t="shared" si="8"/>
        <v>○</v>
      </c>
      <c r="J75" t="str">
        <f>IF(AND(YEAR(B75)=YEAR($B$8)+1,MONTH(B75)=4),"×",IF(B75&lt;基本情報!$C$8,"×",IF(B75&lt;基本情報!$C$9,"-",IF(B75&gt;=基本情報!$E$9+1,"×",IF(AND(B75&gt;=基本情報!$C$9,B75&lt;=基本情報!$E$9),"○",IF(TRUE,"×"))))))</f>
        <v>×</v>
      </c>
      <c r="K75" t="str">
        <f>IF(AND(YEAR(B75)=YEAR($B$8)+1,MONTH(B75)=4),"×",IF(B75&lt;基本情報!$C$12,"×",IF(B75&lt;基本情報!$C$13,"-",IF(B75&gt;=基本情報!$E$13+1,"×",IF(AND(B75&gt;=基本情報!$C$13,B75&lt;=基本情報!$E$13),"○",IF(TRUE,"×"))))))</f>
        <v>×</v>
      </c>
    </row>
    <row r="76" spans="2:11" x14ac:dyDescent="0.4">
      <c r="B76" s="8">
        <f t="shared" si="9"/>
        <v>46181</v>
      </c>
      <c r="C76" s="36" t="str">
        <f t="shared" si="5"/>
        <v>月</v>
      </c>
      <c r="D76" s="45" t="str">
        <f>IF(WEEKDAY(B76,2)&gt;5,"休日",IFERROR(IF(VLOOKUP(B76,祝日!B:B,1,FALSE),"休日",""),""))</f>
        <v/>
      </c>
      <c r="E76" s="169"/>
      <c r="F76" s="170" t="str">
        <f t="shared" si="6"/>
        <v/>
      </c>
      <c r="G76" s="169"/>
      <c r="H76" s="170" t="str">
        <f t="shared" si="7"/>
        <v/>
      </c>
      <c r="I76" t="str">
        <f t="shared" si="8"/>
        <v>○</v>
      </c>
      <c r="J76" t="str">
        <f>IF(AND(YEAR(B76)=YEAR($B$8)+1,MONTH(B76)=4),"×",IF(B76&lt;基本情報!$C$8,"×",IF(B76&lt;基本情報!$C$9,"-",IF(B76&gt;=基本情報!$E$9+1,"×",IF(AND(B76&gt;=基本情報!$C$9,B76&lt;=基本情報!$E$9),"○",IF(TRUE,"×"))))))</f>
        <v>×</v>
      </c>
      <c r="K76" t="str">
        <f>IF(AND(YEAR(B76)=YEAR($B$8)+1,MONTH(B76)=4),"×",IF(B76&lt;基本情報!$C$12,"×",IF(B76&lt;基本情報!$C$13,"-",IF(B76&gt;=基本情報!$E$13+1,"×",IF(AND(B76&gt;=基本情報!$C$13,B76&lt;=基本情報!$E$13),"○",IF(TRUE,"×"))))))</f>
        <v>×</v>
      </c>
    </row>
    <row r="77" spans="2:11" x14ac:dyDescent="0.4">
      <c r="B77" s="8">
        <f t="shared" si="9"/>
        <v>46182</v>
      </c>
      <c r="C77" s="36" t="str">
        <f t="shared" si="5"/>
        <v>火</v>
      </c>
      <c r="D77" s="45" t="str">
        <f>IF(WEEKDAY(B77,2)&gt;5,"休日",IFERROR(IF(VLOOKUP(B77,祝日!B:B,1,FALSE),"休日",""),""))</f>
        <v/>
      </c>
      <c r="E77" s="169"/>
      <c r="F77" s="170" t="str">
        <f t="shared" si="6"/>
        <v/>
      </c>
      <c r="G77" s="169"/>
      <c r="H77" s="170" t="str">
        <f t="shared" si="7"/>
        <v/>
      </c>
      <c r="I77" t="str">
        <f t="shared" si="8"/>
        <v>○</v>
      </c>
      <c r="J77" t="str">
        <f>IF(AND(YEAR(B77)=YEAR($B$8)+1,MONTH(B77)=4),"×",IF(B77&lt;基本情報!$C$8,"×",IF(B77&lt;基本情報!$C$9,"-",IF(B77&gt;=基本情報!$E$9+1,"×",IF(AND(B77&gt;=基本情報!$C$9,B77&lt;=基本情報!$E$9),"○",IF(TRUE,"×"))))))</f>
        <v>×</v>
      </c>
      <c r="K77" t="str">
        <f>IF(AND(YEAR(B77)=YEAR($B$8)+1,MONTH(B77)=4),"×",IF(B77&lt;基本情報!$C$12,"×",IF(B77&lt;基本情報!$C$13,"-",IF(B77&gt;=基本情報!$E$13+1,"×",IF(AND(B77&gt;=基本情報!$C$13,B77&lt;=基本情報!$E$13),"○",IF(TRUE,"×"))))))</f>
        <v>×</v>
      </c>
    </row>
    <row r="78" spans="2:11" x14ac:dyDescent="0.4">
      <c r="B78" s="8">
        <f t="shared" si="9"/>
        <v>46183</v>
      </c>
      <c r="C78" s="36" t="str">
        <f t="shared" si="5"/>
        <v>水</v>
      </c>
      <c r="D78" s="45" t="str">
        <f>IF(WEEKDAY(B78,2)&gt;5,"休日",IFERROR(IF(VLOOKUP(B78,祝日!B:B,1,FALSE),"休日",""),""))</f>
        <v/>
      </c>
      <c r="E78" s="169"/>
      <c r="F78" s="170" t="str">
        <f t="shared" si="6"/>
        <v/>
      </c>
      <c r="G78" s="169"/>
      <c r="H78" s="170" t="str">
        <f t="shared" si="7"/>
        <v/>
      </c>
      <c r="I78" t="str">
        <f t="shared" si="8"/>
        <v>○</v>
      </c>
      <c r="J78" t="str">
        <f>IF(AND(YEAR(B78)=YEAR($B$8)+1,MONTH(B78)=4),"×",IF(B78&lt;基本情報!$C$8,"×",IF(B78&lt;基本情報!$C$9,"-",IF(B78&gt;=基本情報!$E$9+1,"×",IF(AND(B78&gt;=基本情報!$C$9,B78&lt;=基本情報!$E$9),"○",IF(TRUE,"×"))))))</f>
        <v>×</v>
      </c>
      <c r="K78" t="str">
        <f>IF(AND(YEAR(B78)=YEAR($B$8)+1,MONTH(B78)=4),"×",IF(B78&lt;基本情報!$C$12,"×",IF(B78&lt;基本情報!$C$13,"-",IF(B78&gt;=基本情報!$E$13+1,"×",IF(AND(B78&gt;=基本情報!$C$13,B78&lt;=基本情報!$E$13),"○",IF(TRUE,"×"))))))</f>
        <v>×</v>
      </c>
    </row>
    <row r="79" spans="2:11" x14ac:dyDescent="0.4">
      <c r="B79" s="8">
        <f t="shared" si="9"/>
        <v>46184</v>
      </c>
      <c r="C79" s="36" t="str">
        <f t="shared" si="5"/>
        <v>木</v>
      </c>
      <c r="D79" s="45" t="str">
        <f>IF(WEEKDAY(B79,2)&gt;5,"休日",IFERROR(IF(VLOOKUP(B79,祝日!B:B,1,FALSE),"休日",""),""))</f>
        <v/>
      </c>
      <c r="E79" s="169"/>
      <c r="F79" s="170" t="str">
        <f t="shared" si="6"/>
        <v/>
      </c>
      <c r="G79" s="169"/>
      <c r="H79" s="170" t="str">
        <f t="shared" si="7"/>
        <v/>
      </c>
      <c r="I79" t="str">
        <f t="shared" si="8"/>
        <v>○</v>
      </c>
      <c r="J79" t="str">
        <f>IF(AND(YEAR(B79)=YEAR($B$8)+1,MONTH(B79)=4),"×",IF(B79&lt;基本情報!$C$8,"×",IF(B79&lt;基本情報!$C$9,"-",IF(B79&gt;=基本情報!$E$9+1,"×",IF(AND(B79&gt;=基本情報!$C$9,B79&lt;=基本情報!$E$9),"○",IF(TRUE,"×"))))))</f>
        <v>×</v>
      </c>
      <c r="K79" t="str">
        <f>IF(AND(YEAR(B79)=YEAR($B$8)+1,MONTH(B79)=4),"×",IF(B79&lt;基本情報!$C$12,"×",IF(B79&lt;基本情報!$C$13,"-",IF(B79&gt;=基本情報!$E$13+1,"×",IF(AND(B79&gt;=基本情報!$C$13,B79&lt;=基本情報!$E$13),"○",IF(TRUE,"×"))))))</f>
        <v>×</v>
      </c>
    </row>
    <row r="80" spans="2:11" x14ac:dyDescent="0.4">
      <c r="B80" s="8">
        <f t="shared" si="9"/>
        <v>46185</v>
      </c>
      <c r="C80" s="36" t="str">
        <f t="shared" si="5"/>
        <v>金</v>
      </c>
      <c r="D80" s="45" t="str">
        <f>IF(WEEKDAY(B80,2)&gt;5,"休日",IFERROR(IF(VLOOKUP(B80,祝日!B:B,1,FALSE),"休日",""),""))</f>
        <v/>
      </c>
      <c r="E80" s="169"/>
      <c r="F80" s="170" t="str">
        <f t="shared" si="6"/>
        <v/>
      </c>
      <c r="G80" s="169"/>
      <c r="H80" s="170" t="str">
        <f t="shared" si="7"/>
        <v/>
      </c>
      <c r="I80" t="str">
        <f t="shared" si="8"/>
        <v>○</v>
      </c>
      <c r="J80" t="str">
        <f>IF(AND(YEAR(B80)=YEAR($B$8)+1,MONTH(B80)=4),"×",IF(B80&lt;基本情報!$C$8,"×",IF(B80&lt;基本情報!$C$9,"-",IF(B80&gt;=基本情報!$E$9+1,"×",IF(AND(B80&gt;=基本情報!$C$9,B80&lt;=基本情報!$E$9),"○",IF(TRUE,"×"))))))</f>
        <v>×</v>
      </c>
      <c r="K80" t="str">
        <f>IF(AND(YEAR(B80)=YEAR($B$8)+1,MONTH(B80)=4),"×",IF(B80&lt;基本情報!$C$12,"×",IF(B80&lt;基本情報!$C$13,"-",IF(B80&gt;=基本情報!$E$13+1,"×",IF(AND(B80&gt;=基本情報!$C$13,B80&lt;=基本情報!$E$13),"○",IF(TRUE,"×"))))))</f>
        <v>×</v>
      </c>
    </row>
    <row r="81" spans="2:11" x14ac:dyDescent="0.4">
      <c r="B81" s="8">
        <f t="shared" si="9"/>
        <v>46186</v>
      </c>
      <c r="C81" s="36" t="str">
        <f t="shared" si="5"/>
        <v>土</v>
      </c>
      <c r="D81" s="45" t="str">
        <f>IF(WEEKDAY(B81,2)&gt;5,"休日",IFERROR(IF(VLOOKUP(B81,祝日!B:B,1,FALSE),"休日",""),""))</f>
        <v>休日</v>
      </c>
      <c r="E81" s="169"/>
      <c r="F81" s="170" t="str">
        <f t="shared" si="6"/>
        <v>休工</v>
      </c>
      <c r="G81" s="169"/>
      <c r="H81" s="170" t="str">
        <f t="shared" si="7"/>
        <v>休工</v>
      </c>
      <c r="I81" t="str">
        <f t="shared" si="8"/>
        <v>○</v>
      </c>
      <c r="J81" t="str">
        <f>IF(AND(YEAR(B81)=YEAR($B$8)+1,MONTH(B81)=4),"×",IF(B81&lt;基本情報!$C$8,"×",IF(B81&lt;基本情報!$C$9,"-",IF(B81&gt;=基本情報!$E$9+1,"×",IF(AND(B81&gt;=基本情報!$C$9,B81&lt;=基本情報!$E$9),"○",IF(TRUE,"×"))))))</f>
        <v>×</v>
      </c>
      <c r="K81" t="str">
        <f>IF(AND(YEAR(B81)=YEAR($B$8)+1,MONTH(B81)=4),"×",IF(B81&lt;基本情報!$C$12,"×",IF(B81&lt;基本情報!$C$13,"-",IF(B81&gt;=基本情報!$E$13+1,"×",IF(AND(B81&gt;=基本情報!$C$13,B81&lt;=基本情報!$E$13),"○",IF(TRUE,"×"))))))</f>
        <v>×</v>
      </c>
    </row>
    <row r="82" spans="2:11" x14ac:dyDescent="0.4">
      <c r="B82" s="8">
        <f t="shared" si="9"/>
        <v>46187</v>
      </c>
      <c r="C82" s="36" t="str">
        <f t="shared" si="5"/>
        <v>日</v>
      </c>
      <c r="D82" s="45" t="str">
        <f>IF(WEEKDAY(B82,2)&gt;5,"休日",IFERROR(IF(VLOOKUP(B82,祝日!B:B,1,FALSE),"休日",""),""))</f>
        <v>休日</v>
      </c>
      <c r="E82" s="169"/>
      <c r="F82" s="170" t="str">
        <f t="shared" si="6"/>
        <v>休工</v>
      </c>
      <c r="G82" s="169"/>
      <c r="H82" s="170" t="str">
        <f t="shared" si="7"/>
        <v>休工</v>
      </c>
      <c r="I82" t="str">
        <f t="shared" si="8"/>
        <v>○</v>
      </c>
      <c r="J82" t="str">
        <f>IF(AND(YEAR(B82)=YEAR($B$8)+1,MONTH(B82)=4),"×",IF(B82&lt;基本情報!$C$8,"×",IF(B82&lt;基本情報!$C$9,"-",IF(B82&gt;=基本情報!$E$9+1,"×",IF(AND(B82&gt;=基本情報!$C$9,B82&lt;=基本情報!$E$9),"○",IF(TRUE,"×"))))))</f>
        <v>×</v>
      </c>
      <c r="K82" t="str">
        <f>IF(AND(YEAR(B82)=YEAR($B$8)+1,MONTH(B82)=4),"×",IF(B82&lt;基本情報!$C$12,"×",IF(B82&lt;基本情報!$C$13,"-",IF(B82&gt;=基本情報!$E$13+1,"×",IF(AND(B82&gt;=基本情報!$C$13,B82&lt;=基本情報!$E$13),"○",IF(TRUE,"×"))))))</f>
        <v>×</v>
      </c>
    </row>
    <row r="83" spans="2:11" x14ac:dyDescent="0.4">
      <c r="B83" s="8">
        <f t="shared" si="9"/>
        <v>46188</v>
      </c>
      <c r="C83" s="36" t="str">
        <f t="shared" si="5"/>
        <v>月</v>
      </c>
      <c r="D83" s="45" t="str">
        <f>IF(WEEKDAY(B83,2)&gt;5,"休日",IFERROR(IF(VLOOKUP(B83,祝日!B:B,1,FALSE),"休日",""),""))</f>
        <v/>
      </c>
      <c r="E83" s="169"/>
      <c r="F83" s="170" t="str">
        <f t="shared" si="6"/>
        <v/>
      </c>
      <c r="G83" s="169"/>
      <c r="H83" s="170" t="str">
        <f t="shared" si="7"/>
        <v/>
      </c>
      <c r="I83" t="str">
        <f t="shared" si="8"/>
        <v>○</v>
      </c>
      <c r="J83" t="str">
        <f>IF(AND(YEAR(B83)=YEAR($B$8)+1,MONTH(B83)=4),"×",IF(B83&lt;基本情報!$C$8,"×",IF(B83&lt;基本情報!$C$9,"-",IF(B83&gt;=基本情報!$E$9+1,"×",IF(AND(B83&gt;=基本情報!$C$9,B83&lt;=基本情報!$E$9),"○",IF(TRUE,"×"))))))</f>
        <v>×</v>
      </c>
      <c r="K83" t="str">
        <f>IF(AND(YEAR(B83)=YEAR($B$8)+1,MONTH(B83)=4),"×",IF(B83&lt;基本情報!$C$12,"×",IF(B83&lt;基本情報!$C$13,"-",IF(B83&gt;=基本情報!$E$13+1,"×",IF(AND(B83&gt;=基本情報!$C$13,B83&lt;=基本情報!$E$13),"○",IF(TRUE,"×"))))))</f>
        <v>×</v>
      </c>
    </row>
    <row r="84" spans="2:11" x14ac:dyDescent="0.4">
      <c r="B84" s="8">
        <f t="shared" si="9"/>
        <v>46189</v>
      </c>
      <c r="C84" s="36" t="str">
        <f t="shared" si="5"/>
        <v>火</v>
      </c>
      <c r="D84" s="45" t="str">
        <f>IF(WEEKDAY(B84,2)&gt;5,"休日",IFERROR(IF(VLOOKUP(B84,祝日!B:B,1,FALSE),"休日",""),""))</f>
        <v/>
      </c>
      <c r="E84" s="169"/>
      <c r="F84" s="170" t="str">
        <f t="shared" si="6"/>
        <v/>
      </c>
      <c r="G84" s="169"/>
      <c r="H84" s="170" t="str">
        <f t="shared" si="7"/>
        <v/>
      </c>
      <c r="I84" t="str">
        <f t="shared" si="8"/>
        <v>○</v>
      </c>
      <c r="J84" t="str">
        <f>IF(AND(YEAR(B84)=YEAR($B$8)+1,MONTH(B84)=4),"×",IF(B84&lt;基本情報!$C$8,"×",IF(B84&lt;基本情報!$C$9,"-",IF(B84&gt;=基本情報!$E$9+1,"×",IF(AND(B84&gt;=基本情報!$C$9,B84&lt;=基本情報!$E$9),"○",IF(TRUE,"×"))))))</f>
        <v>×</v>
      </c>
      <c r="K84" t="str">
        <f>IF(AND(YEAR(B84)=YEAR($B$8)+1,MONTH(B84)=4),"×",IF(B84&lt;基本情報!$C$12,"×",IF(B84&lt;基本情報!$C$13,"-",IF(B84&gt;=基本情報!$E$13+1,"×",IF(AND(B84&gt;=基本情報!$C$13,B84&lt;=基本情報!$E$13),"○",IF(TRUE,"×"))))))</f>
        <v>×</v>
      </c>
    </row>
    <row r="85" spans="2:11" x14ac:dyDescent="0.4">
      <c r="B85" s="8">
        <f t="shared" si="9"/>
        <v>46190</v>
      </c>
      <c r="C85" s="36" t="str">
        <f t="shared" si="5"/>
        <v>水</v>
      </c>
      <c r="D85" s="45" t="str">
        <f>IF(WEEKDAY(B85,2)&gt;5,"休日",IFERROR(IF(VLOOKUP(B85,祝日!B:B,1,FALSE),"休日",""),""))</f>
        <v/>
      </c>
      <c r="E85" s="169"/>
      <c r="F85" s="170" t="str">
        <f t="shared" si="6"/>
        <v/>
      </c>
      <c r="G85" s="169"/>
      <c r="H85" s="170" t="str">
        <f t="shared" si="7"/>
        <v/>
      </c>
      <c r="I85" t="str">
        <f t="shared" si="8"/>
        <v>○</v>
      </c>
      <c r="J85" t="str">
        <f>IF(AND(YEAR(B85)=YEAR($B$8)+1,MONTH(B85)=4),"×",IF(B85&lt;基本情報!$C$8,"×",IF(B85&lt;基本情報!$C$9,"-",IF(B85&gt;=基本情報!$E$9+1,"×",IF(AND(B85&gt;=基本情報!$C$9,B85&lt;=基本情報!$E$9),"○",IF(TRUE,"×"))))))</f>
        <v>×</v>
      </c>
      <c r="K85" t="str">
        <f>IF(AND(YEAR(B85)=YEAR($B$8)+1,MONTH(B85)=4),"×",IF(B85&lt;基本情報!$C$12,"×",IF(B85&lt;基本情報!$C$13,"-",IF(B85&gt;=基本情報!$E$13+1,"×",IF(AND(B85&gt;=基本情報!$C$13,B85&lt;=基本情報!$E$13),"○",IF(TRUE,"×"))))))</f>
        <v>×</v>
      </c>
    </row>
    <row r="86" spans="2:11" x14ac:dyDescent="0.4">
      <c r="B86" s="8">
        <f t="shared" si="9"/>
        <v>46191</v>
      </c>
      <c r="C86" s="36" t="str">
        <f t="shared" si="5"/>
        <v>木</v>
      </c>
      <c r="D86" s="45" t="str">
        <f>IF(WEEKDAY(B86,2)&gt;5,"休日",IFERROR(IF(VLOOKUP(B86,祝日!B:B,1,FALSE),"休日",""),""))</f>
        <v/>
      </c>
      <c r="E86" s="169"/>
      <c r="F86" s="170" t="str">
        <f t="shared" si="6"/>
        <v/>
      </c>
      <c r="G86" s="169"/>
      <c r="H86" s="170" t="str">
        <f t="shared" si="7"/>
        <v/>
      </c>
      <c r="I86" t="str">
        <f t="shared" si="8"/>
        <v>○</v>
      </c>
      <c r="J86" t="str">
        <f>IF(AND(YEAR(B86)=YEAR($B$8)+1,MONTH(B86)=4),"×",IF(B86&lt;基本情報!$C$8,"×",IF(B86&lt;基本情報!$C$9,"-",IF(B86&gt;=基本情報!$E$9+1,"×",IF(AND(B86&gt;=基本情報!$C$9,B86&lt;=基本情報!$E$9),"○",IF(TRUE,"×"))))))</f>
        <v>×</v>
      </c>
      <c r="K86" t="str">
        <f>IF(AND(YEAR(B86)=YEAR($B$8)+1,MONTH(B86)=4),"×",IF(B86&lt;基本情報!$C$12,"×",IF(B86&lt;基本情報!$C$13,"-",IF(B86&gt;=基本情報!$E$13+1,"×",IF(AND(B86&gt;=基本情報!$C$13,B86&lt;=基本情報!$E$13),"○",IF(TRUE,"×"))))))</f>
        <v>×</v>
      </c>
    </row>
    <row r="87" spans="2:11" x14ac:dyDescent="0.4">
      <c r="B87" s="8">
        <f t="shared" si="9"/>
        <v>46192</v>
      </c>
      <c r="C87" s="36" t="str">
        <f t="shared" si="5"/>
        <v>金</v>
      </c>
      <c r="D87" s="45" t="str">
        <f>IF(WEEKDAY(B87,2)&gt;5,"休日",IFERROR(IF(VLOOKUP(B87,祝日!B:B,1,FALSE),"休日",""),""))</f>
        <v/>
      </c>
      <c r="E87" s="169"/>
      <c r="F87" s="170" t="str">
        <f t="shared" si="6"/>
        <v/>
      </c>
      <c r="G87" s="169"/>
      <c r="H87" s="170" t="str">
        <f t="shared" si="7"/>
        <v/>
      </c>
      <c r="I87" t="str">
        <f t="shared" si="8"/>
        <v>○</v>
      </c>
      <c r="J87" t="str">
        <f>IF(AND(YEAR(B87)=YEAR($B$8)+1,MONTH(B87)=4),"×",IF(B87&lt;基本情報!$C$8,"×",IF(B87&lt;基本情報!$C$9,"-",IF(B87&gt;=基本情報!$E$9+1,"×",IF(AND(B87&gt;=基本情報!$C$9,B87&lt;=基本情報!$E$9),"○",IF(TRUE,"×"))))))</f>
        <v>×</v>
      </c>
      <c r="K87" t="str">
        <f>IF(AND(YEAR(B87)=YEAR($B$8)+1,MONTH(B87)=4),"×",IF(B87&lt;基本情報!$C$12,"×",IF(B87&lt;基本情報!$C$13,"-",IF(B87&gt;=基本情報!$E$13+1,"×",IF(AND(B87&gt;=基本情報!$C$13,B87&lt;=基本情報!$E$13),"○",IF(TRUE,"×"))))))</f>
        <v>×</v>
      </c>
    </row>
    <row r="88" spans="2:11" x14ac:dyDescent="0.4">
      <c r="B88" s="8">
        <f t="shared" si="9"/>
        <v>46193</v>
      </c>
      <c r="C88" s="36" t="str">
        <f t="shared" si="5"/>
        <v>土</v>
      </c>
      <c r="D88" s="45" t="str">
        <f>IF(WEEKDAY(B88,2)&gt;5,"休日",IFERROR(IF(VLOOKUP(B88,祝日!B:B,1,FALSE),"休日",""),""))</f>
        <v>休日</v>
      </c>
      <c r="E88" s="169"/>
      <c r="F88" s="170" t="str">
        <f t="shared" si="6"/>
        <v>休工</v>
      </c>
      <c r="G88" s="169"/>
      <c r="H88" s="170" t="str">
        <f t="shared" si="7"/>
        <v>休工</v>
      </c>
      <c r="I88" t="str">
        <f t="shared" si="8"/>
        <v>○</v>
      </c>
      <c r="J88" t="str">
        <f>IF(AND(YEAR(B88)=YEAR($B$8)+1,MONTH(B88)=4),"×",IF(B88&lt;基本情報!$C$8,"×",IF(B88&lt;基本情報!$C$9,"-",IF(B88&gt;=基本情報!$E$9+1,"×",IF(AND(B88&gt;=基本情報!$C$9,B88&lt;=基本情報!$E$9),"○",IF(TRUE,"×"))))))</f>
        <v>×</v>
      </c>
      <c r="K88" t="str">
        <f>IF(AND(YEAR(B88)=YEAR($B$8)+1,MONTH(B88)=4),"×",IF(B88&lt;基本情報!$C$12,"×",IF(B88&lt;基本情報!$C$13,"-",IF(B88&gt;=基本情報!$E$13+1,"×",IF(AND(B88&gt;=基本情報!$C$13,B88&lt;=基本情報!$E$13),"○",IF(TRUE,"×"))))))</f>
        <v>×</v>
      </c>
    </row>
    <row r="89" spans="2:11" x14ac:dyDescent="0.4">
      <c r="B89" s="8">
        <f t="shared" si="9"/>
        <v>46194</v>
      </c>
      <c r="C89" s="36" t="str">
        <f t="shared" si="5"/>
        <v>日</v>
      </c>
      <c r="D89" s="45" t="str">
        <f>IF(WEEKDAY(B89,2)&gt;5,"休日",IFERROR(IF(VLOOKUP(B89,祝日!B:B,1,FALSE),"休日",""),""))</f>
        <v>休日</v>
      </c>
      <c r="E89" s="169"/>
      <c r="F89" s="170" t="str">
        <f t="shared" si="6"/>
        <v>休工</v>
      </c>
      <c r="G89" s="169"/>
      <c r="H89" s="170" t="str">
        <f t="shared" si="7"/>
        <v>休工</v>
      </c>
      <c r="I89" t="str">
        <f t="shared" si="8"/>
        <v>○</v>
      </c>
      <c r="J89" t="str">
        <f>IF(AND(YEAR(B89)=YEAR($B$8)+1,MONTH(B89)=4),"×",IF(B89&lt;基本情報!$C$8,"×",IF(B89&lt;基本情報!$C$9,"-",IF(B89&gt;=基本情報!$E$9+1,"×",IF(AND(B89&gt;=基本情報!$C$9,B89&lt;=基本情報!$E$9),"○",IF(TRUE,"×"))))))</f>
        <v>×</v>
      </c>
      <c r="K89" t="str">
        <f>IF(AND(YEAR(B89)=YEAR($B$8)+1,MONTH(B89)=4),"×",IF(B89&lt;基本情報!$C$12,"×",IF(B89&lt;基本情報!$C$13,"-",IF(B89&gt;=基本情報!$E$13+1,"×",IF(AND(B89&gt;=基本情報!$C$13,B89&lt;=基本情報!$E$13),"○",IF(TRUE,"×"))))))</f>
        <v>×</v>
      </c>
    </row>
    <row r="90" spans="2:11" x14ac:dyDescent="0.4">
      <c r="B90" s="8">
        <f t="shared" si="9"/>
        <v>46195</v>
      </c>
      <c r="C90" s="36" t="str">
        <f t="shared" si="5"/>
        <v>月</v>
      </c>
      <c r="D90" s="45" t="str">
        <f>IF(WEEKDAY(B90,2)&gt;5,"休日",IFERROR(IF(VLOOKUP(B90,祝日!B:B,1,FALSE),"休日",""),""))</f>
        <v/>
      </c>
      <c r="E90" s="169"/>
      <c r="F90" s="170" t="str">
        <f t="shared" si="6"/>
        <v/>
      </c>
      <c r="G90" s="169"/>
      <c r="H90" s="170" t="str">
        <f t="shared" si="7"/>
        <v/>
      </c>
      <c r="I90" t="str">
        <f t="shared" si="8"/>
        <v>○</v>
      </c>
      <c r="J90" t="str">
        <f>IF(AND(YEAR(B90)=YEAR($B$8)+1,MONTH(B90)=4),"×",IF(B90&lt;基本情報!$C$8,"×",IF(B90&lt;基本情報!$C$9,"-",IF(B90&gt;=基本情報!$E$9+1,"×",IF(AND(B90&gt;=基本情報!$C$9,B90&lt;=基本情報!$E$9),"○",IF(TRUE,"×"))))))</f>
        <v>×</v>
      </c>
      <c r="K90" t="str">
        <f>IF(AND(YEAR(B90)=YEAR($B$8)+1,MONTH(B90)=4),"×",IF(B90&lt;基本情報!$C$12,"×",IF(B90&lt;基本情報!$C$13,"-",IF(B90&gt;=基本情報!$E$13+1,"×",IF(AND(B90&gt;=基本情報!$C$13,B90&lt;=基本情報!$E$13),"○",IF(TRUE,"×"))))))</f>
        <v>×</v>
      </c>
    </row>
    <row r="91" spans="2:11" x14ac:dyDescent="0.4">
      <c r="B91" s="8">
        <f t="shared" si="9"/>
        <v>46196</v>
      </c>
      <c r="C91" s="36" t="str">
        <f t="shared" si="5"/>
        <v>火</v>
      </c>
      <c r="D91" s="45" t="str">
        <f>IF(WEEKDAY(B91,2)&gt;5,"休日",IFERROR(IF(VLOOKUP(B91,祝日!B:B,1,FALSE),"休日",""),""))</f>
        <v/>
      </c>
      <c r="E91" s="169"/>
      <c r="F91" s="170" t="str">
        <f t="shared" si="6"/>
        <v/>
      </c>
      <c r="G91" s="169"/>
      <c r="H91" s="170" t="str">
        <f t="shared" si="7"/>
        <v/>
      </c>
      <c r="I91" t="str">
        <f t="shared" si="8"/>
        <v>○</v>
      </c>
      <c r="J91" t="str">
        <f>IF(AND(YEAR(B91)=YEAR($B$8)+1,MONTH(B91)=4),"×",IF(B91&lt;基本情報!$C$8,"×",IF(B91&lt;基本情報!$C$9,"-",IF(B91&gt;=基本情報!$E$9+1,"×",IF(AND(B91&gt;=基本情報!$C$9,B91&lt;=基本情報!$E$9),"○",IF(TRUE,"×"))))))</f>
        <v>×</v>
      </c>
      <c r="K91" t="str">
        <f>IF(AND(YEAR(B91)=YEAR($B$8)+1,MONTH(B91)=4),"×",IF(B91&lt;基本情報!$C$12,"×",IF(B91&lt;基本情報!$C$13,"-",IF(B91&gt;=基本情報!$E$13+1,"×",IF(AND(B91&gt;=基本情報!$C$13,B91&lt;=基本情報!$E$13),"○",IF(TRUE,"×"))))))</f>
        <v>×</v>
      </c>
    </row>
    <row r="92" spans="2:11" x14ac:dyDescent="0.4">
      <c r="B92" s="8">
        <f t="shared" si="9"/>
        <v>46197</v>
      </c>
      <c r="C92" s="36" t="str">
        <f t="shared" si="5"/>
        <v>水</v>
      </c>
      <c r="D92" s="45" t="str">
        <f>IF(WEEKDAY(B92,2)&gt;5,"休日",IFERROR(IF(VLOOKUP(B92,祝日!B:B,1,FALSE),"休日",""),""))</f>
        <v/>
      </c>
      <c r="E92" s="169"/>
      <c r="F92" s="170" t="str">
        <f t="shared" si="6"/>
        <v/>
      </c>
      <c r="G92" s="169"/>
      <c r="H92" s="170" t="str">
        <f t="shared" si="7"/>
        <v/>
      </c>
      <c r="I92" t="str">
        <f t="shared" si="8"/>
        <v>○</v>
      </c>
      <c r="J92" t="str">
        <f>IF(AND(YEAR(B92)=YEAR($B$8)+1,MONTH(B92)=4),"×",IF(B92&lt;基本情報!$C$8,"×",IF(B92&lt;基本情報!$C$9,"-",IF(B92&gt;=基本情報!$E$9+1,"×",IF(AND(B92&gt;=基本情報!$C$9,B92&lt;=基本情報!$E$9),"○",IF(TRUE,"×"))))))</f>
        <v>×</v>
      </c>
      <c r="K92" t="str">
        <f>IF(AND(YEAR(B92)=YEAR($B$8)+1,MONTH(B92)=4),"×",IF(B92&lt;基本情報!$C$12,"×",IF(B92&lt;基本情報!$C$13,"-",IF(B92&gt;=基本情報!$E$13+1,"×",IF(AND(B92&gt;=基本情報!$C$13,B92&lt;=基本情報!$E$13),"○",IF(TRUE,"×"))))))</f>
        <v>×</v>
      </c>
    </row>
    <row r="93" spans="2:11" x14ac:dyDescent="0.4">
      <c r="B93" s="8">
        <f t="shared" si="9"/>
        <v>46198</v>
      </c>
      <c r="C93" s="36" t="str">
        <f t="shared" si="5"/>
        <v>木</v>
      </c>
      <c r="D93" s="45" t="str">
        <f>IF(WEEKDAY(B93,2)&gt;5,"休日",IFERROR(IF(VLOOKUP(B93,祝日!B:B,1,FALSE),"休日",""),""))</f>
        <v/>
      </c>
      <c r="E93" s="169"/>
      <c r="F93" s="170" t="str">
        <f t="shared" si="6"/>
        <v/>
      </c>
      <c r="G93" s="169"/>
      <c r="H93" s="170" t="str">
        <f t="shared" si="7"/>
        <v/>
      </c>
      <c r="I93" t="str">
        <f t="shared" si="8"/>
        <v>○</v>
      </c>
      <c r="J93" t="str">
        <f>IF(AND(YEAR(B93)=YEAR($B$8)+1,MONTH(B93)=4),"×",IF(B93&lt;基本情報!$C$8,"×",IF(B93&lt;基本情報!$C$9,"-",IF(B93&gt;=基本情報!$E$9+1,"×",IF(AND(B93&gt;=基本情報!$C$9,B93&lt;=基本情報!$E$9),"○",IF(TRUE,"×"))))))</f>
        <v>×</v>
      </c>
      <c r="K93" t="str">
        <f>IF(AND(YEAR(B93)=YEAR($B$8)+1,MONTH(B93)=4),"×",IF(B93&lt;基本情報!$C$12,"×",IF(B93&lt;基本情報!$C$13,"-",IF(B93&gt;=基本情報!$E$13+1,"×",IF(AND(B93&gt;=基本情報!$C$13,B93&lt;=基本情報!$E$13),"○",IF(TRUE,"×"))))))</f>
        <v>×</v>
      </c>
    </row>
    <row r="94" spans="2:11" x14ac:dyDescent="0.4">
      <c r="B94" s="8">
        <f t="shared" si="9"/>
        <v>46199</v>
      </c>
      <c r="C94" s="36" t="str">
        <f t="shared" si="5"/>
        <v>金</v>
      </c>
      <c r="D94" s="45" t="str">
        <f>IF(WEEKDAY(B94,2)&gt;5,"休日",IFERROR(IF(VLOOKUP(B94,祝日!B:B,1,FALSE),"休日",""),""))</f>
        <v/>
      </c>
      <c r="E94" s="169"/>
      <c r="F94" s="170" t="str">
        <f t="shared" si="6"/>
        <v/>
      </c>
      <c r="G94" s="169"/>
      <c r="H94" s="170" t="str">
        <f t="shared" si="7"/>
        <v/>
      </c>
      <c r="I94" t="str">
        <f t="shared" si="8"/>
        <v>○</v>
      </c>
      <c r="J94" t="str">
        <f>IF(AND(YEAR(B94)=YEAR($B$8)+1,MONTH(B94)=4),"×",IF(B94&lt;基本情報!$C$8,"×",IF(B94&lt;基本情報!$C$9,"-",IF(B94&gt;=基本情報!$E$9+1,"×",IF(AND(B94&gt;=基本情報!$C$9,B94&lt;=基本情報!$E$9),"○",IF(TRUE,"×"))))))</f>
        <v>×</v>
      </c>
      <c r="K94" t="str">
        <f>IF(AND(YEAR(B94)=YEAR($B$8)+1,MONTH(B94)=4),"×",IF(B94&lt;基本情報!$C$12,"×",IF(B94&lt;基本情報!$C$13,"-",IF(B94&gt;=基本情報!$E$13+1,"×",IF(AND(B94&gt;=基本情報!$C$13,B94&lt;=基本情報!$E$13),"○",IF(TRUE,"×"))))))</f>
        <v>×</v>
      </c>
    </row>
    <row r="95" spans="2:11" x14ac:dyDescent="0.4">
      <c r="B95" s="8">
        <f t="shared" si="9"/>
        <v>46200</v>
      </c>
      <c r="C95" s="36" t="str">
        <f t="shared" si="5"/>
        <v>土</v>
      </c>
      <c r="D95" s="45" t="str">
        <f>IF(WEEKDAY(B95,2)&gt;5,"休日",IFERROR(IF(VLOOKUP(B95,祝日!B:B,1,FALSE),"休日",""),""))</f>
        <v>休日</v>
      </c>
      <c r="E95" s="169"/>
      <c r="F95" s="170" t="str">
        <f t="shared" si="6"/>
        <v>休工</v>
      </c>
      <c r="G95" s="169"/>
      <c r="H95" s="170" t="str">
        <f t="shared" si="7"/>
        <v>休工</v>
      </c>
      <c r="I95" t="str">
        <f t="shared" si="8"/>
        <v>○</v>
      </c>
      <c r="J95" t="str">
        <f>IF(AND(YEAR(B95)=YEAR($B$8)+1,MONTH(B95)=4),"×",IF(B95&lt;基本情報!$C$8,"×",IF(B95&lt;基本情報!$C$9,"-",IF(B95&gt;=基本情報!$E$9+1,"×",IF(AND(B95&gt;=基本情報!$C$9,B95&lt;=基本情報!$E$9),"○",IF(TRUE,"×"))))))</f>
        <v>×</v>
      </c>
      <c r="K95" t="str">
        <f>IF(AND(YEAR(B95)=YEAR($B$8)+1,MONTH(B95)=4),"×",IF(B95&lt;基本情報!$C$12,"×",IF(B95&lt;基本情報!$C$13,"-",IF(B95&gt;=基本情報!$E$13+1,"×",IF(AND(B95&gt;=基本情報!$C$13,B95&lt;=基本情報!$E$13),"○",IF(TRUE,"×"))))))</f>
        <v>×</v>
      </c>
    </row>
    <row r="96" spans="2:11" x14ac:dyDescent="0.4">
      <c r="B96" s="8">
        <f t="shared" si="9"/>
        <v>46201</v>
      </c>
      <c r="C96" s="36" t="str">
        <f t="shared" si="5"/>
        <v>日</v>
      </c>
      <c r="D96" s="45" t="str">
        <f>IF(WEEKDAY(B96,2)&gt;5,"休日",IFERROR(IF(VLOOKUP(B96,祝日!B:B,1,FALSE),"休日",""),""))</f>
        <v>休日</v>
      </c>
      <c r="E96" s="169"/>
      <c r="F96" s="170" t="str">
        <f t="shared" si="6"/>
        <v>休工</v>
      </c>
      <c r="G96" s="169"/>
      <c r="H96" s="170" t="str">
        <f t="shared" si="7"/>
        <v>休工</v>
      </c>
      <c r="I96" t="str">
        <f t="shared" si="8"/>
        <v>○</v>
      </c>
      <c r="J96" t="str">
        <f>IF(AND(YEAR(B96)=YEAR($B$8)+1,MONTH(B96)=4),"×",IF(B96&lt;基本情報!$C$8,"×",IF(B96&lt;基本情報!$C$9,"-",IF(B96&gt;=基本情報!$E$9+1,"×",IF(AND(B96&gt;=基本情報!$C$9,B96&lt;=基本情報!$E$9),"○",IF(TRUE,"×"))))))</f>
        <v>×</v>
      </c>
      <c r="K96" t="str">
        <f>IF(AND(YEAR(B96)=YEAR($B$8)+1,MONTH(B96)=4),"×",IF(B96&lt;基本情報!$C$12,"×",IF(B96&lt;基本情報!$C$13,"-",IF(B96&gt;=基本情報!$E$13+1,"×",IF(AND(B96&gt;=基本情報!$C$13,B96&lt;=基本情報!$E$13),"○",IF(TRUE,"×"))))))</f>
        <v>×</v>
      </c>
    </row>
    <row r="97" spans="2:11" x14ac:dyDescent="0.4">
      <c r="B97" s="8">
        <f t="shared" si="9"/>
        <v>46202</v>
      </c>
      <c r="C97" s="36" t="str">
        <f t="shared" si="5"/>
        <v>月</v>
      </c>
      <c r="D97" s="45" t="str">
        <f>IF(WEEKDAY(B97,2)&gt;5,"休日",IFERROR(IF(VLOOKUP(B97,祝日!B:B,1,FALSE),"休日",""),""))</f>
        <v/>
      </c>
      <c r="E97" s="169"/>
      <c r="F97" s="170" t="str">
        <f t="shared" si="6"/>
        <v/>
      </c>
      <c r="G97" s="169"/>
      <c r="H97" s="170" t="str">
        <f t="shared" si="7"/>
        <v/>
      </c>
      <c r="I97" t="str">
        <f t="shared" si="8"/>
        <v>○</v>
      </c>
      <c r="J97" t="str">
        <f>IF(AND(YEAR(B97)=YEAR($B$8)+1,MONTH(B97)=4),"×",IF(B97&lt;基本情報!$C$8,"×",IF(B97&lt;基本情報!$C$9,"-",IF(B97&gt;=基本情報!$E$9+1,"×",IF(AND(B97&gt;=基本情報!$C$9,B97&lt;=基本情報!$E$9),"○",IF(TRUE,"×"))))))</f>
        <v>×</v>
      </c>
      <c r="K97" t="str">
        <f>IF(AND(YEAR(B97)=YEAR($B$8)+1,MONTH(B97)=4),"×",IF(B97&lt;基本情報!$C$12,"×",IF(B97&lt;基本情報!$C$13,"-",IF(B97&gt;=基本情報!$E$13+1,"×",IF(AND(B97&gt;=基本情報!$C$13,B97&lt;=基本情報!$E$13),"○",IF(TRUE,"×"))))))</f>
        <v>×</v>
      </c>
    </row>
    <row r="98" spans="2:11" x14ac:dyDescent="0.4">
      <c r="B98" s="8">
        <f t="shared" si="9"/>
        <v>46203</v>
      </c>
      <c r="C98" s="36" t="str">
        <f t="shared" si="5"/>
        <v>火</v>
      </c>
      <c r="D98" s="45" t="str">
        <f>IF(WEEKDAY(B98,2)&gt;5,"休日",IFERROR(IF(VLOOKUP(B98,祝日!B:B,1,FALSE),"休日",""),""))</f>
        <v/>
      </c>
      <c r="E98" s="169"/>
      <c r="F98" s="170" t="str">
        <f t="shared" si="6"/>
        <v/>
      </c>
      <c r="G98" s="169"/>
      <c r="H98" s="170" t="str">
        <f t="shared" si="7"/>
        <v/>
      </c>
      <c r="I98" t="str">
        <f t="shared" si="8"/>
        <v>○</v>
      </c>
      <c r="J98" t="str">
        <f>IF(AND(YEAR(B98)=YEAR($B$8)+1,MONTH(B98)=4),"×",IF(B98&lt;基本情報!$C$8,"×",IF(B98&lt;基本情報!$C$9,"-",IF(B98&gt;=基本情報!$E$9+1,"×",IF(AND(B98&gt;=基本情報!$C$9,B98&lt;=基本情報!$E$9),"○",IF(TRUE,"×"))))))</f>
        <v>×</v>
      </c>
      <c r="K98" t="str">
        <f>IF(AND(YEAR(B98)=YEAR($B$8)+1,MONTH(B98)=4),"×",IF(B98&lt;基本情報!$C$12,"×",IF(B98&lt;基本情報!$C$13,"-",IF(B98&gt;=基本情報!$E$13+1,"×",IF(AND(B98&gt;=基本情報!$C$13,B98&lt;=基本情報!$E$13),"○",IF(TRUE,"×"))))))</f>
        <v>×</v>
      </c>
    </row>
    <row r="99" spans="2:11" x14ac:dyDescent="0.4">
      <c r="B99" s="8">
        <f t="shared" si="9"/>
        <v>46204</v>
      </c>
      <c r="C99" s="36" t="str">
        <f t="shared" si="5"/>
        <v>水</v>
      </c>
      <c r="D99" s="45" t="str">
        <f>IF(WEEKDAY(B99,2)&gt;5,"休日",IFERROR(IF(VLOOKUP(B99,祝日!B:B,1,FALSE),"休日",""),""))</f>
        <v/>
      </c>
      <c r="E99" s="169"/>
      <c r="F99" s="170" t="str">
        <f t="shared" si="6"/>
        <v/>
      </c>
      <c r="G99" s="169"/>
      <c r="H99" s="170" t="str">
        <f t="shared" si="7"/>
        <v/>
      </c>
      <c r="I99" t="str">
        <f t="shared" si="8"/>
        <v>○</v>
      </c>
      <c r="J99" t="str">
        <f>IF(AND(YEAR(B99)=YEAR($B$8)+1,MONTH(B99)=4),"×",IF(B99&lt;基本情報!$C$8,"×",IF(B99&lt;基本情報!$C$9,"-",IF(B99&gt;=基本情報!$E$9+1,"×",IF(AND(B99&gt;=基本情報!$C$9,B99&lt;=基本情報!$E$9),"○",IF(TRUE,"×"))))))</f>
        <v>×</v>
      </c>
      <c r="K99" t="str">
        <f>IF(AND(YEAR(B99)=YEAR($B$8)+1,MONTH(B99)=4),"×",IF(B99&lt;基本情報!$C$12,"×",IF(B99&lt;基本情報!$C$13,"-",IF(B99&gt;=基本情報!$E$13+1,"×",IF(AND(B99&gt;=基本情報!$C$13,B99&lt;=基本情報!$E$13),"○",IF(TRUE,"×"))))))</f>
        <v>×</v>
      </c>
    </row>
    <row r="100" spans="2:11" x14ac:dyDescent="0.4">
      <c r="B100" s="8">
        <f t="shared" si="9"/>
        <v>46205</v>
      </c>
      <c r="C100" s="36" t="str">
        <f t="shared" si="5"/>
        <v>木</v>
      </c>
      <c r="D100" s="45" t="str">
        <f>IF(WEEKDAY(B100,2)&gt;5,"休日",IFERROR(IF(VLOOKUP(B100,祝日!B:B,1,FALSE),"休日",""),""))</f>
        <v/>
      </c>
      <c r="E100" s="169"/>
      <c r="F100" s="170" t="str">
        <f t="shared" si="6"/>
        <v/>
      </c>
      <c r="G100" s="169"/>
      <c r="H100" s="170" t="str">
        <f t="shared" si="7"/>
        <v/>
      </c>
      <c r="I100" t="str">
        <f t="shared" si="8"/>
        <v>○</v>
      </c>
      <c r="J100" t="str">
        <f>IF(AND(YEAR(B100)=YEAR($B$8)+1,MONTH(B100)=4),"×",IF(B100&lt;基本情報!$C$8,"×",IF(B100&lt;基本情報!$C$9,"-",IF(B100&gt;=基本情報!$E$9+1,"×",IF(AND(B100&gt;=基本情報!$C$9,B100&lt;=基本情報!$E$9),"○",IF(TRUE,"×"))))))</f>
        <v>×</v>
      </c>
      <c r="K100" t="str">
        <f>IF(AND(YEAR(B100)=YEAR($B$8)+1,MONTH(B100)=4),"×",IF(B100&lt;基本情報!$C$12,"×",IF(B100&lt;基本情報!$C$13,"-",IF(B100&gt;=基本情報!$E$13+1,"×",IF(AND(B100&gt;=基本情報!$C$13,B100&lt;=基本情報!$E$13),"○",IF(TRUE,"×"))))))</f>
        <v>×</v>
      </c>
    </row>
    <row r="101" spans="2:11" x14ac:dyDescent="0.4">
      <c r="B101" s="8">
        <f t="shared" si="9"/>
        <v>46206</v>
      </c>
      <c r="C101" s="36" t="str">
        <f t="shared" si="5"/>
        <v>金</v>
      </c>
      <c r="D101" s="45" t="str">
        <f>IF(WEEKDAY(B101,2)&gt;5,"休日",IFERROR(IF(VLOOKUP(B101,祝日!B:B,1,FALSE),"休日",""),""))</f>
        <v/>
      </c>
      <c r="E101" s="169"/>
      <c r="F101" s="170" t="str">
        <f t="shared" si="6"/>
        <v/>
      </c>
      <c r="G101" s="169"/>
      <c r="H101" s="170" t="str">
        <f t="shared" si="7"/>
        <v/>
      </c>
      <c r="I101" t="str">
        <f t="shared" si="8"/>
        <v>○</v>
      </c>
      <c r="J101" t="str">
        <f>IF(AND(YEAR(B101)=YEAR($B$8)+1,MONTH(B101)=4),"×",IF(B101&lt;基本情報!$C$8,"×",IF(B101&lt;基本情報!$C$9,"-",IF(B101&gt;=基本情報!$E$9+1,"×",IF(AND(B101&gt;=基本情報!$C$9,B101&lt;=基本情報!$E$9),"○",IF(TRUE,"×"))))))</f>
        <v>×</v>
      </c>
      <c r="K101" t="str">
        <f>IF(AND(YEAR(B101)=YEAR($B$8)+1,MONTH(B101)=4),"×",IF(B101&lt;基本情報!$C$12,"×",IF(B101&lt;基本情報!$C$13,"-",IF(B101&gt;=基本情報!$E$13+1,"×",IF(AND(B101&gt;=基本情報!$C$13,B101&lt;=基本情報!$E$13),"○",IF(TRUE,"×"))))))</f>
        <v>×</v>
      </c>
    </row>
    <row r="102" spans="2:11" x14ac:dyDescent="0.4">
      <c r="B102" s="8">
        <f t="shared" si="9"/>
        <v>46207</v>
      </c>
      <c r="C102" s="36" t="str">
        <f t="shared" si="5"/>
        <v>土</v>
      </c>
      <c r="D102" s="45" t="str">
        <f>IF(WEEKDAY(B102,2)&gt;5,"休日",IFERROR(IF(VLOOKUP(B102,祝日!B:B,1,FALSE),"休日",""),""))</f>
        <v>休日</v>
      </c>
      <c r="E102" s="169"/>
      <c r="F102" s="170" t="str">
        <f t="shared" si="6"/>
        <v>休工</v>
      </c>
      <c r="G102" s="169"/>
      <c r="H102" s="170" t="str">
        <f t="shared" si="7"/>
        <v>休工</v>
      </c>
      <c r="I102" t="str">
        <f t="shared" si="8"/>
        <v>○</v>
      </c>
      <c r="J102" t="str">
        <f>IF(AND(YEAR(B102)=YEAR($B$8)+1,MONTH(B102)=4),"×",IF(B102&lt;基本情報!$C$8,"×",IF(B102&lt;基本情報!$C$9,"-",IF(B102&gt;=基本情報!$E$9+1,"×",IF(AND(B102&gt;=基本情報!$C$9,B102&lt;=基本情報!$E$9),"○",IF(TRUE,"×"))))))</f>
        <v>×</v>
      </c>
      <c r="K102" t="str">
        <f>IF(AND(YEAR(B102)=YEAR($B$8)+1,MONTH(B102)=4),"×",IF(B102&lt;基本情報!$C$12,"×",IF(B102&lt;基本情報!$C$13,"-",IF(B102&gt;=基本情報!$E$13+1,"×",IF(AND(B102&gt;=基本情報!$C$13,B102&lt;=基本情報!$E$13),"○",IF(TRUE,"×"))))))</f>
        <v>×</v>
      </c>
    </row>
    <row r="103" spans="2:11" x14ac:dyDescent="0.4">
      <c r="B103" s="8">
        <f t="shared" si="9"/>
        <v>46208</v>
      </c>
      <c r="C103" s="36" t="str">
        <f t="shared" si="5"/>
        <v>日</v>
      </c>
      <c r="D103" s="45" t="str">
        <f>IF(WEEKDAY(B103,2)&gt;5,"休日",IFERROR(IF(VLOOKUP(B103,祝日!B:B,1,FALSE),"休日",""),""))</f>
        <v>休日</v>
      </c>
      <c r="E103" s="169"/>
      <c r="F103" s="170" t="str">
        <f t="shared" si="6"/>
        <v>休工</v>
      </c>
      <c r="G103" s="169"/>
      <c r="H103" s="170" t="str">
        <f t="shared" si="7"/>
        <v>休工</v>
      </c>
      <c r="I103" t="str">
        <f t="shared" si="8"/>
        <v>○</v>
      </c>
      <c r="J103" t="str">
        <f>IF(AND(YEAR(B103)=YEAR($B$8)+1,MONTH(B103)=4),"×",IF(B103&lt;基本情報!$C$8,"×",IF(B103&lt;基本情報!$C$9,"-",IF(B103&gt;=基本情報!$E$9+1,"×",IF(AND(B103&gt;=基本情報!$C$9,B103&lt;=基本情報!$E$9),"○",IF(TRUE,"×"))))))</f>
        <v>×</v>
      </c>
      <c r="K103" t="str">
        <f>IF(AND(YEAR(B103)=YEAR($B$8)+1,MONTH(B103)=4),"×",IF(B103&lt;基本情報!$C$12,"×",IF(B103&lt;基本情報!$C$13,"-",IF(B103&gt;=基本情報!$E$13+1,"×",IF(AND(B103&gt;=基本情報!$C$13,B103&lt;=基本情報!$E$13),"○",IF(TRUE,"×"))))))</f>
        <v>×</v>
      </c>
    </row>
    <row r="104" spans="2:11" x14ac:dyDescent="0.4">
      <c r="B104" s="8">
        <f t="shared" si="9"/>
        <v>46209</v>
      </c>
      <c r="C104" s="36" t="str">
        <f t="shared" si="5"/>
        <v>月</v>
      </c>
      <c r="D104" s="45" t="str">
        <f>IF(WEEKDAY(B104,2)&gt;5,"休日",IFERROR(IF(VLOOKUP(B104,祝日!B:B,1,FALSE),"休日",""),""))</f>
        <v/>
      </c>
      <c r="E104" s="169"/>
      <c r="F104" s="170" t="str">
        <f t="shared" si="6"/>
        <v/>
      </c>
      <c r="G104" s="169"/>
      <c r="H104" s="170" t="str">
        <f t="shared" si="7"/>
        <v/>
      </c>
      <c r="I104" t="str">
        <f t="shared" si="8"/>
        <v>○</v>
      </c>
      <c r="J104" t="str">
        <f>IF(AND(YEAR(B104)=YEAR($B$8)+1,MONTH(B104)=4),"×",IF(B104&lt;基本情報!$C$8,"×",IF(B104&lt;基本情報!$C$9,"-",IF(B104&gt;=基本情報!$E$9+1,"×",IF(AND(B104&gt;=基本情報!$C$9,B104&lt;=基本情報!$E$9),"○",IF(TRUE,"×"))))))</f>
        <v>×</v>
      </c>
      <c r="K104" t="str">
        <f>IF(AND(YEAR(B104)=YEAR($B$8)+1,MONTH(B104)=4),"×",IF(B104&lt;基本情報!$C$12,"×",IF(B104&lt;基本情報!$C$13,"-",IF(B104&gt;=基本情報!$E$13+1,"×",IF(AND(B104&gt;=基本情報!$C$13,B104&lt;=基本情報!$E$13),"○",IF(TRUE,"×"))))))</f>
        <v>×</v>
      </c>
    </row>
    <row r="105" spans="2:11" x14ac:dyDescent="0.4">
      <c r="B105" s="8">
        <f t="shared" si="9"/>
        <v>46210</v>
      </c>
      <c r="C105" s="36" t="str">
        <f t="shared" si="5"/>
        <v>火</v>
      </c>
      <c r="D105" s="45" t="str">
        <f>IF(WEEKDAY(B105,2)&gt;5,"休日",IFERROR(IF(VLOOKUP(B105,祝日!B:B,1,FALSE),"休日",""),""))</f>
        <v/>
      </c>
      <c r="E105" s="169"/>
      <c r="F105" s="170" t="str">
        <f t="shared" si="6"/>
        <v/>
      </c>
      <c r="G105" s="169"/>
      <c r="H105" s="170" t="str">
        <f t="shared" si="7"/>
        <v/>
      </c>
      <c r="I105" t="str">
        <f t="shared" si="8"/>
        <v>○</v>
      </c>
      <c r="J105" t="str">
        <f>IF(AND(YEAR(B105)=YEAR($B$8)+1,MONTH(B105)=4),"×",IF(B105&lt;基本情報!$C$8,"×",IF(B105&lt;基本情報!$C$9,"-",IF(B105&gt;=基本情報!$E$9+1,"×",IF(AND(B105&gt;=基本情報!$C$9,B105&lt;=基本情報!$E$9),"○",IF(TRUE,"×"))))))</f>
        <v>×</v>
      </c>
      <c r="K105" t="str">
        <f>IF(AND(YEAR(B105)=YEAR($B$8)+1,MONTH(B105)=4),"×",IF(B105&lt;基本情報!$C$12,"×",IF(B105&lt;基本情報!$C$13,"-",IF(B105&gt;=基本情報!$E$13+1,"×",IF(AND(B105&gt;=基本情報!$C$13,B105&lt;=基本情報!$E$13),"○",IF(TRUE,"×"))))))</f>
        <v>×</v>
      </c>
    </row>
    <row r="106" spans="2:11" x14ac:dyDescent="0.4">
      <c r="B106" s="8">
        <f t="shared" si="9"/>
        <v>46211</v>
      </c>
      <c r="C106" s="36" t="str">
        <f t="shared" si="5"/>
        <v>水</v>
      </c>
      <c r="D106" s="45" t="str">
        <f>IF(WEEKDAY(B106,2)&gt;5,"休日",IFERROR(IF(VLOOKUP(B106,祝日!B:B,1,FALSE),"休日",""),""))</f>
        <v/>
      </c>
      <c r="E106" s="169"/>
      <c r="F106" s="170" t="str">
        <f t="shared" si="6"/>
        <v/>
      </c>
      <c r="G106" s="169"/>
      <c r="H106" s="170" t="str">
        <f t="shared" si="7"/>
        <v/>
      </c>
      <c r="I106" t="str">
        <f t="shared" si="8"/>
        <v>○</v>
      </c>
      <c r="J106" t="str">
        <f>IF(AND(YEAR(B106)=YEAR($B$8)+1,MONTH(B106)=4),"×",IF(B106&lt;基本情報!$C$8,"×",IF(B106&lt;基本情報!$C$9,"-",IF(B106&gt;=基本情報!$E$9+1,"×",IF(AND(B106&gt;=基本情報!$C$9,B106&lt;=基本情報!$E$9),"○",IF(TRUE,"×"))))))</f>
        <v>×</v>
      </c>
      <c r="K106" t="str">
        <f>IF(AND(YEAR(B106)=YEAR($B$8)+1,MONTH(B106)=4),"×",IF(B106&lt;基本情報!$C$12,"×",IF(B106&lt;基本情報!$C$13,"-",IF(B106&gt;=基本情報!$E$13+1,"×",IF(AND(B106&gt;=基本情報!$C$13,B106&lt;=基本情報!$E$13),"○",IF(TRUE,"×"))))))</f>
        <v>×</v>
      </c>
    </row>
    <row r="107" spans="2:11" x14ac:dyDescent="0.4">
      <c r="B107" s="8">
        <f t="shared" si="9"/>
        <v>46212</v>
      </c>
      <c r="C107" s="36" t="str">
        <f t="shared" si="5"/>
        <v>木</v>
      </c>
      <c r="D107" s="45" t="str">
        <f>IF(WEEKDAY(B107,2)&gt;5,"休日",IFERROR(IF(VLOOKUP(B107,祝日!B:B,1,FALSE),"休日",""),""))</f>
        <v/>
      </c>
      <c r="E107" s="169"/>
      <c r="F107" s="170" t="str">
        <f t="shared" si="6"/>
        <v/>
      </c>
      <c r="G107" s="169"/>
      <c r="H107" s="170" t="str">
        <f t="shared" si="7"/>
        <v/>
      </c>
      <c r="I107" t="str">
        <f t="shared" si="8"/>
        <v>○</v>
      </c>
      <c r="J107" t="str">
        <f>IF(AND(YEAR(B107)=YEAR($B$8)+1,MONTH(B107)=4),"×",IF(B107&lt;基本情報!$C$8,"×",IF(B107&lt;基本情報!$C$9,"-",IF(B107&gt;=基本情報!$E$9+1,"×",IF(AND(B107&gt;=基本情報!$C$9,B107&lt;=基本情報!$E$9),"○",IF(TRUE,"×"))))))</f>
        <v>×</v>
      </c>
      <c r="K107" t="str">
        <f>IF(AND(YEAR(B107)=YEAR($B$8)+1,MONTH(B107)=4),"×",IF(B107&lt;基本情報!$C$12,"×",IF(B107&lt;基本情報!$C$13,"-",IF(B107&gt;=基本情報!$E$13+1,"×",IF(AND(B107&gt;=基本情報!$C$13,B107&lt;=基本情報!$E$13),"○",IF(TRUE,"×"))))))</f>
        <v>×</v>
      </c>
    </row>
    <row r="108" spans="2:11" x14ac:dyDescent="0.4">
      <c r="B108" s="8">
        <f t="shared" si="9"/>
        <v>46213</v>
      </c>
      <c r="C108" s="36" t="str">
        <f t="shared" si="5"/>
        <v>金</v>
      </c>
      <c r="D108" s="45" t="str">
        <f>IF(WEEKDAY(B108,2)&gt;5,"休日",IFERROR(IF(VLOOKUP(B108,祝日!B:B,1,FALSE),"休日",""),""))</f>
        <v/>
      </c>
      <c r="E108" s="169"/>
      <c r="F108" s="170" t="str">
        <f t="shared" si="6"/>
        <v/>
      </c>
      <c r="G108" s="169"/>
      <c r="H108" s="170" t="str">
        <f t="shared" si="7"/>
        <v/>
      </c>
      <c r="I108" t="str">
        <f t="shared" si="8"/>
        <v>○</v>
      </c>
      <c r="J108" t="str">
        <f>IF(AND(YEAR(B108)=YEAR($B$8)+1,MONTH(B108)=4),"×",IF(B108&lt;基本情報!$C$8,"×",IF(B108&lt;基本情報!$C$9,"-",IF(B108&gt;=基本情報!$E$9+1,"×",IF(AND(B108&gt;=基本情報!$C$9,B108&lt;=基本情報!$E$9),"○",IF(TRUE,"×"))))))</f>
        <v>×</v>
      </c>
      <c r="K108" t="str">
        <f>IF(AND(YEAR(B108)=YEAR($B$8)+1,MONTH(B108)=4),"×",IF(B108&lt;基本情報!$C$12,"×",IF(B108&lt;基本情報!$C$13,"-",IF(B108&gt;=基本情報!$E$13+1,"×",IF(AND(B108&gt;=基本情報!$C$13,B108&lt;=基本情報!$E$13),"○",IF(TRUE,"×"))))))</f>
        <v>×</v>
      </c>
    </row>
    <row r="109" spans="2:11" x14ac:dyDescent="0.4">
      <c r="B109" s="8">
        <f t="shared" si="9"/>
        <v>46214</v>
      </c>
      <c r="C109" s="36" t="str">
        <f t="shared" si="5"/>
        <v>土</v>
      </c>
      <c r="D109" s="45" t="str">
        <f>IF(WEEKDAY(B109,2)&gt;5,"休日",IFERROR(IF(VLOOKUP(B109,祝日!B:B,1,FALSE),"休日",""),""))</f>
        <v>休日</v>
      </c>
      <c r="E109" s="169"/>
      <c r="F109" s="170" t="str">
        <f t="shared" si="6"/>
        <v>休工</v>
      </c>
      <c r="G109" s="169"/>
      <c r="H109" s="170" t="str">
        <f t="shared" si="7"/>
        <v>休工</v>
      </c>
      <c r="I109" t="str">
        <f t="shared" si="8"/>
        <v>○</v>
      </c>
      <c r="J109" t="str">
        <f>IF(AND(YEAR(B109)=YEAR($B$8)+1,MONTH(B109)=4),"×",IF(B109&lt;基本情報!$C$8,"×",IF(B109&lt;基本情報!$C$9,"-",IF(B109&gt;=基本情報!$E$9+1,"×",IF(AND(B109&gt;=基本情報!$C$9,B109&lt;=基本情報!$E$9),"○",IF(TRUE,"×"))))))</f>
        <v>×</v>
      </c>
      <c r="K109" t="str">
        <f>IF(AND(YEAR(B109)=YEAR($B$8)+1,MONTH(B109)=4),"×",IF(B109&lt;基本情報!$C$12,"×",IF(B109&lt;基本情報!$C$13,"-",IF(B109&gt;=基本情報!$E$13+1,"×",IF(AND(B109&gt;=基本情報!$C$13,B109&lt;=基本情報!$E$13),"○",IF(TRUE,"×"))))))</f>
        <v>×</v>
      </c>
    </row>
    <row r="110" spans="2:11" x14ac:dyDescent="0.4">
      <c r="B110" s="8">
        <f t="shared" si="9"/>
        <v>46215</v>
      </c>
      <c r="C110" s="36" t="str">
        <f t="shared" si="5"/>
        <v>日</v>
      </c>
      <c r="D110" s="45" t="str">
        <f>IF(WEEKDAY(B110,2)&gt;5,"休日",IFERROR(IF(VLOOKUP(B110,祝日!B:B,1,FALSE),"休日",""),""))</f>
        <v>休日</v>
      </c>
      <c r="E110" s="169"/>
      <c r="F110" s="170" t="str">
        <f t="shared" si="6"/>
        <v>休工</v>
      </c>
      <c r="G110" s="169"/>
      <c r="H110" s="170" t="str">
        <f t="shared" si="7"/>
        <v>休工</v>
      </c>
      <c r="I110" t="str">
        <f t="shared" si="8"/>
        <v>○</v>
      </c>
      <c r="J110" t="str">
        <f>IF(AND(YEAR(B110)=YEAR($B$8)+1,MONTH(B110)=4),"×",IF(B110&lt;基本情報!$C$8,"×",IF(B110&lt;基本情報!$C$9,"-",IF(B110&gt;=基本情報!$E$9+1,"×",IF(AND(B110&gt;=基本情報!$C$9,B110&lt;=基本情報!$E$9),"○",IF(TRUE,"×"))))))</f>
        <v>×</v>
      </c>
      <c r="K110" t="str">
        <f>IF(AND(YEAR(B110)=YEAR($B$8)+1,MONTH(B110)=4),"×",IF(B110&lt;基本情報!$C$12,"×",IF(B110&lt;基本情報!$C$13,"-",IF(B110&gt;=基本情報!$E$13+1,"×",IF(AND(B110&gt;=基本情報!$C$13,B110&lt;=基本情報!$E$13),"○",IF(TRUE,"×"))))))</f>
        <v>×</v>
      </c>
    </row>
    <row r="111" spans="2:11" x14ac:dyDescent="0.4">
      <c r="B111" s="8">
        <f t="shared" si="9"/>
        <v>46216</v>
      </c>
      <c r="C111" s="36" t="str">
        <f t="shared" si="5"/>
        <v>月</v>
      </c>
      <c r="D111" s="45" t="str">
        <f>IF(WEEKDAY(B111,2)&gt;5,"休日",IFERROR(IF(VLOOKUP(B111,祝日!B:B,1,FALSE),"休日",""),""))</f>
        <v/>
      </c>
      <c r="E111" s="169"/>
      <c r="F111" s="170" t="str">
        <f t="shared" si="6"/>
        <v/>
      </c>
      <c r="G111" s="169"/>
      <c r="H111" s="170" t="str">
        <f t="shared" si="7"/>
        <v/>
      </c>
      <c r="I111" t="str">
        <f t="shared" si="8"/>
        <v>○</v>
      </c>
      <c r="J111" t="str">
        <f>IF(AND(YEAR(B111)=YEAR($B$8)+1,MONTH(B111)=4),"×",IF(B111&lt;基本情報!$C$8,"×",IF(B111&lt;基本情報!$C$9,"-",IF(B111&gt;=基本情報!$E$9+1,"×",IF(AND(B111&gt;=基本情報!$C$9,B111&lt;=基本情報!$E$9),"○",IF(TRUE,"×"))))))</f>
        <v>×</v>
      </c>
      <c r="K111" t="str">
        <f>IF(AND(YEAR(B111)=YEAR($B$8)+1,MONTH(B111)=4),"×",IF(B111&lt;基本情報!$C$12,"×",IF(B111&lt;基本情報!$C$13,"-",IF(B111&gt;=基本情報!$E$13+1,"×",IF(AND(B111&gt;=基本情報!$C$13,B111&lt;=基本情報!$E$13),"○",IF(TRUE,"×"))))))</f>
        <v>×</v>
      </c>
    </row>
    <row r="112" spans="2:11" x14ac:dyDescent="0.4">
      <c r="B112" s="8">
        <f t="shared" si="9"/>
        <v>46217</v>
      </c>
      <c r="C112" s="36" t="str">
        <f t="shared" si="5"/>
        <v>火</v>
      </c>
      <c r="D112" s="45" t="str">
        <f>IF(WEEKDAY(B112,2)&gt;5,"休日",IFERROR(IF(VLOOKUP(B112,祝日!B:B,1,FALSE),"休日",""),""))</f>
        <v/>
      </c>
      <c r="E112" s="169"/>
      <c r="F112" s="170" t="str">
        <f t="shared" si="6"/>
        <v/>
      </c>
      <c r="G112" s="169"/>
      <c r="H112" s="170" t="str">
        <f t="shared" si="7"/>
        <v/>
      </c>
      <c r="I112" t="str">
        <f t="shared" si="8"/>
        <v>○</v>
      </c>
      <c r="J112" t="str">
        <f>IF(AND(YEAR(B112)=YEAR($B$8)+1,MONTH(B112)=4),"×",IF(B112&lt;基本情報!$C$8,"×",IF(B112&lt;基本情報!$C$9,"-",IF(B112&gt;=基本情報!$E$9+1,"×",IF(AND(B112&gt;=基本情報!$C$9,B112&lt;=基本情報!$E$9),"○",IF(TRUE,"×"))))))</f>
        <v>×</v>
      </c>
      <c r="K112" t="str">
        <f>IF(AND(YEAR(B112)=YEAR($B$8)+1,MONTH(B112)=4),"×",IF(B112&lt;基本情報!$C$12,"×",IF(B112&lt;基本情報!$C$13,"-",IF(B112&gt;=基本情報!$E$13+1,"×",IF(AND(B112&gt;=基本情報!$C$13,B112&lt;=基本情報!$E$13),"○",IF(TRUE,"×"))))))</f>
        <v>×</v>
      </c>
    </row>
    <row r="113" spans="2:11" x14ac:dyDescent="0.4">
      <c r="B113" s="8">
        <f t="shared" si="9"/>
        <v>46218</v>
      </c>
      <c r="C113" s="36" t="str">
        <f t="shared" si="5"/>
        <v>水</v>
      </c>
      <c r="D113" s="45" t="str">
        <f>IF(WEEKDAY(B113,2)&gt;5,"休日",IFERROR(IF(VLOOKUP(B113,祝日!B:B,1,FALSE),"休日",""),""))</f>
        <v/>
      </c>
      <c r="E113" s="169"/>
      <c r="F113" s="170" t="str">
        <f t="shared" si="6"/>
        <v/>
      </c>
      <c r="G113" s="169"/>
      <c r="H113" s="170" t="str">
        <f t="shared" si="7"/>
        <v/>
      </c>
      <c r="I113" t="str">
        <f t="shared" si="8"/>
        <v>○</v>
      </c>
      <c r="J113" t="str">
        <f>IF(AND(YEAR(B113)=YEAR($B$8)+1,MONTH(B113)=4),"×",IF(B113&lt;基本情報!$C$8,"×",IF(B113&lt;基本情報!$C$9,"-",IF(B113&gt;=基本情報!$E$9+1,"×",IF(AND(B113&gt;=基本情報!$C$9,B113&lt;=基本情報!$E$9),"○",IF(TRUE,"×"))))))</f>
        <v>×</v>
      </c>
      <c r="K113" t="str">
        <f>IF(AND(YEAR(B113)=YEAR($B$8)+1,MONTH(B113)=4),"×",IF(B113&lt;基本情報!$C$12,"×",IF(B113&lt;基本情報!$C$13,"-",IF(B113&gt;=基本情報!$E$13+1,"×",IF(AND(B113&gt;=基本情報!$C$13,B113&lt;=基本情報!$E$13),"○",IF(TRUE,"×"))))))</f>
        <v>×</v>
      </c>
    </row>
    <row r="114" spans="2:11" x14ac:dyDescent="0.4">
      <c r="B114" s="8">
        <f t="shared" si="9"/>
        <v>46219</v>
      </c>
      <c r="C114" s="36" t="str">
        <f t="shared" si="5"/>
        <v>木</v>
      </c>
      <c r="D114" s="45" t="str">
        <f>IF(WEEKDAY(B114,2)&gt;5,"休日",IFERROR(IF(VLOOKUP(B114,祝日!B:B,1,FALSE),"休日",""),""))</f>
        <v/>
      </c>
      <c r="E114" s="169"/>
      <c r="F114" s="170" t="str">
        <f t="shared" si="6"/>
        <v/>
      </c>
      <c r="G114" s="169"/>
      <c r="H114" s="170" t="str">
        <f t="shared" si="7"/>
        <v/>
      </c>
      <c r="I114" t="str">
        <f t="shared" si="8"/>
        <v>○</v>
      </c>
      <c r="J114" t="str">
        <f>IF(AND(YEAR(B114)=YEAR($B$8)+1,MONTH(B114)=4),"×",IF(B114&lt;基本情報!$C$8,"×",IF(B114&lt;基本情報!$C$9,"-",IF(B114&gt;=基本情報!$E$9+1,"×",IF(AND(B114&gt;=基本情報!$C$9,B114&lt;=基本情報!$E$9),"○",IF(TRUE,"×"))))))</f>
        <v>×</v>
      </c>
      <c r="K114" t="str">
        <f>IF(AND(YEAR(B114)=YEAR($B$8)+1,MONTH(B114)=4),"×",IF(B114&lt;基本情報!$C$12,"×",IF(B114&lt;基本情報!$C$13,"-",IF(B114&gt;=基本情報!$E$13+1,"×",IF(AND(B114&gt;=基本情報!$C$13,B114&lt;=基本情報!$E$13),"○",IF(TRUE,"×"))))))</f>
        <v>×</v>
      </c>
    </row>
    <row r="115" spans="2:11" x14ac:dyDescent="0.4">
      <c r="B115" s="8">
        <f t="shared" si="9"/>
        <v>46220</v>
      </c>
      <c r="C115" s="36" t="str">
        <f t="shared" si="5"/>
        <v>金</v>
      </c>
      <c r="D115" s="45" t="str">
        <f>IF(WEEKDAY(B115,2)&gt;5,"休日",IFERROR(IF(VLOOKUP(B115,祝日!B:B,1,FALSE),"休日",""),""))</f>
        <v/>
      </c>
      <c r="E115" s="169"/>
      <c r="F115" s="170" t="str">
        <f t="shared" si="6"/>
        <v/>
      </c>
      <c r="G115" s="169"/>
      <c r="H115" s="170" t="str">
        <f t="shared" si="7"/>
        <v/>
      </c>
      <c r="I115" t="str">
        <f t="shared" si="8"/>
        <v>○</v>
      </c>
      <c r="J115" t="str">
        <f>IF(AND(YEAR(B115)=YEAR($B$8)+1,MONTH(B115)=4),"×",IF(B115&lt;基本情報!$C$8,"×",IF(B115&lt;基本情報!$C$9,"-",IF(B115&gt;=基本情報!$E$9+1,"×",IF(AND(B115&gt;=基本情報!$C$9,B115&lt;=基本情報!$E$9),"○",IF(TRUE,"×"))))))</f>
        <v>×</v>
      </c>
      <c r="K115" t="str">
        <f>IF(AND(YEAR(B115)=YEAR($B$8)+1,MONTH(B115)=4),"×",IF(B115&lt;基本情報!$C$12,"×",IF(B115&lt;基本情報!$C$13,"-",IF(B115&gt;=基本情報!$E$13+1,"×",IF(AND(B115&gt;=基本情報!$C$13,B115&lt;=基本情報!$E$13),"○",IF(TRUE,"×"))))))</f>
        <v>×</v>
      </c>
    </row>
    <row r="116" spans="2:11" x14ac:dyDescent="0.4">
      <c r="B116" s="8">
        <f t="shared" si="9"/>
        <v>46221</v>
      </c>
      <c r="C116" s="36" t="str">
        <f t="shared" si="5"/>
        <v>土</v>
      </c>
      <c r="D116" s="45" t="str">
        <f>IF(WEEKDAY(B116,2)&gt;5,"休日",IFERROR(IF(VLOOKUP(B116,祝日!B:B,1,FALSE),"休日",""),""))</f>
        <v>休日</v>
      </c>
      <c r="E116" s="169"/>
      <c r="F116" s="170" t="str">
        <f t="shared" si="6"/>
        <v>休工</v>
      </c>
      <c r="G116" s="169"/>
      <c r="H116" s="170" t="str">
        <f t="shared" si="7"/>
        <v>休工</v>
      </c>
      <c r="I116" t="str">
        <f t="shared" si="8"/>
        <v>○</v>
      </c>
      <c r="J116" t="str">
        <f>IF(AND(YEAR(B116)=YEAR($B$8)+1,MONTH(B116)=4),"×",IF(B116&lt;基本情報!$C$8,"×",IF(B116&lt;基本情報!$C$9,"-",IF(B116&gt;=基本情報!$E$9+1,"×",IF(AND(B116&gt;=基本情報!$C$9,B116&lt;=基本情報!$E$9),"○",IF(TRUE,"×"))))))</f>
        <v>×</v>
      </c>
      <c r="K116" t="str">
        <f>IF(AND(YEAR(B116)=YEAR($B$8)+1,MONTH(B116)=4),"×",IF(B116&lt;基本情報!$C$12,"×",IF(B116&lt;基本情報!$C$13,"-",IF(B116&gt;=基本情報!$E$13+1,"×",IF(AND(B116&gt;=基本情報!$C$13,B116&lt;=基本情報!$E$13),"○",IF(TRUE,"×"))))))</f>
        <v>×</v>
      </c>
    </row>
    <row r="117" spans="2:11" x14ac:dyDescent="0.4">
      <c r="B117" s="8">
        <f t="shared" si="9"/>
        <v>46222</v>
      </c>
      <c r="C117" s="36" t="str">
        <f t="shared" si="5"/>
        <v>日</v>
      </c>
      <c r="D117" s="45" t="str">
        <f>IF(WEEKDAY(B117,2)&gt;5,"休日",IFERROR(IF(VLOOKUP(B117,祝日!B:B,1,FALSE),"休日",""),""))</f>
        <v>休日</v>
      </c>
      <c r="E117" s="169"/>
      <c r="F117" s="170" t="str">
        <f t="shared" si="6"/>
        <v>休工</v>
      </c>
      <c r="G117" s="169"/>
      <c r="H117" s="170" t="str">
        <f t="shared" si="7"/>
        <v>休工</v>
      </c>
      <c r="I117" t="str">
        <f t="shared" si="8"/>
        <v>○</v>
      </c>
      <c r="J117" t="str">
        <f>IF(AND(YEAR(B117)=YEAR($B$8)+1,MONTH(B117)=4),"×",IF(B117&lt;基本情報!$C$8,"×",IF(B117&lt;基本情報!$C$9,"-",IF(B117&gt;=基本情報!$E$9+1,"×",IF(AND(B117&gt;=基本情報!$C$9,B117&lt;=基本情報!$E$9),"○",IF(TRUE,"×"))))))</f>
        <v>×</v>
      </c>
      <c r="K117" t="str">
        <f>IF(AND(YEAR(B117)=YEAR($B$8)+1,MONTH(B117)=4),"×",IF(B117&lt;基本情報!$C$12,"×",IF(B117&lt;基本情報!$C$13,"-",IF(B117&gt;=基本情報!$E$13+1,"×",IF(AND(B117&gt;=基本情報!$C$13,B117&lt;=基本情報!$E$13),"○",IF(TRUE,"×"))))))</f>
        <v>×</v>
      </c>
    </row>
    <row r="118" spans="2:11" x14ac:dyDescent="0.4">
      <c r="B118" s="8">
        <f t="shared" si="9"/>
        <v>46223</v>
      </c>
      <c r="C118" s="36" t="str">
        <f t="shared" si="5"/>
        <v>月</v>
      </c>
      <c r="D118" s="45" t="str">
        <f>IF(WEEKDAY(B118,2)&gt;5,"休日",IFERROR(IF(VLOOKUP(B118,祝日!B:B,1,FALSE),"休日",""),""))</f>
        <v>休日</v>
      </c>
      <c r="E118" s="169"/>
      <c r="F118" s="170" t="str">
        <f t="shared" si="6"/>
        <v>休工</v>
      </c>
      <c r="G118" s="169"/>
      <c r="H118" s="170" t="str">
        <f t="shared" si="7"/>
        <v>休工</v>
      </c>
      <c r="I118" t="str">
        <f t="shared" si="8"/>
        <v>○</v>
      </c>
      <c r="J118" t="str">
        <f>IF(AND(YEAR(B118)=YEAR($B$8)+1,MONTH(B118)=4),"×",IF(B118&lt;基本情報!$C$8,"×",IF(B118&lt;基本情報!$C$9,"-",IF(B118&gt;=基本情報!$E$9+1,"×",IF(AND(B118&gt;=基本情報!$C$9,B118&lt;=基本情報!$E$9),"○",IF(TRUE,"×"))))))</f>
        <v>×</v>
      </c>
      <c r="K118" t="str">
        <f>IF(AND(YEAR(B118)=YEAR($B$8)+1,MONTH(B118)=4),"×",IF(B118&lt;基本情報!$C$12,"×",IF(B118&lt;基本情報!$C$13,"-",IF(B118&gt;=基本情報!$E$13+1,"×",IF(AND(B118&gt;=基本情報!$C$13,B118&lt;=基本情報!$E$13),"○",IF(TRUE,"×"))))))</f>
        <v>×</v>
      </c>
    </row>
    <row r="119" spans="2:11" x14ac:dyDescent="0.4">
      <c r="B119" s="8">
        <f t="shared" si="9"/>
        <v>46224</v>
      </c>
      <c r="C119" s="36" t="str">
        <f t="shared" si="5"/>
        <v>火</v>
      </c>
      <c r="D119" s="45" t="str">
        <f>IF(WEEKDAY(B119,2)&gt;5,"休日",IFERROR(IF(VLOOKUP(B119,祝日!B:B,1,FALSE),"休日",""),""))</f>
        <v/>
      </c>
      <c r="E119" s="169"/>
      <c r="F119" s="170" t="str">
        <f t="shared" si="6"/>
        <v/>
      </c>
      <c r="G119" s="169"/>
      <c r="H119" s="170" t="str">
        <f t="shared" si="7"/>
        <v/>
      </c>
      <c r="I119" t="str">
        <f t="shared" si="8"/>
        <v>○</v>
      </c>
      <c r="J119" t="str">
        <f>IF(AND(YEAR(B119)=YEAR($B$8)+1,MONTH(B119)=4),"×",IF(B119&lt;基本情報!$C$8,"×",IF(B119&lt;基本情報!$C$9,"-",IF(B119&gt;=基本情報!$E$9+1,"×",IF(AND(B119&gt;=基本情報!$C$9,B119&lt;=基本情報!$E$9),"○",IF(TRUE,"×"))))))</f>
        <v>×</v>
      </c>
      <c r="K119" t="str">
        <f>IF(AND(YEAR(B119)=YEAR($B$8)+1,MONTH(B119)=4),"×",IF(B119&lt;基本情報!$C$12,"×",IF(B119&lt;基本情報!$C$13,"-",IF(B119&gt;=基本情報!$E$13+1,"×",IF(AND(B119&gt;=基本情報!$C$13,B119&lt;=基本情報!$E$13),"○",IF(TRUE,"×"))))))</f>
        <v>×</v>
      </c>
    </row>
    <row r="120" spans="2:11" x14ac:dyDescent="0.4">
      <c r="B120" s="8">
        <f t="shared" si="9"/>
        <v>46225</v>
      </c>
      <c r="C120" s="36" t="str">
        <f t="shared" si="5"/>
        <v>水</v>
      </c>
      <c r="D120" s="45" t="str">
        <f>IF(WEEKDAY(B120,2)&gt;5,"休日",IFERROR(IF(VLOOKUP(B120,祝日!B:B,1,FALSE),"休日",""),""))</f>
        <v/>
      </c>
      <c r="E120" s="169"/>
      <c r="F120" s="170" t="str">
        <f t="shared" si="6"/>
        <v/>
      </c>
      <c r="G120" s="169"/>
      <c r="H120" s="170" t="str">
        <f t="shared" si="7"/>
        <v/>
      </c>
      <c r="I120" t="str">
        <f t="shared" si="8"/>
        <v>○</v>
      </c>
      <c r="J120" t="str">
        <f>IF(AND(YEAR(B120)=YEAR($B$8)+1,MONTH(B120)=4),"×",IF(B120&lt;基本情報!$C$8,"×",IF(B120&lt;基本情報!$C$9,"-",IF(B120&gt;=基本情報!$E$9+1,"×",IF(AND(B120&gt;=基本情報!$C$9,B120&lt;=基本情報!$E$9),"○",IF(TRUE,"×"))))))</f>
        <v>×</v>
      </c>
      <c r="K120" t="str">
        <f>IF(AND(YEAR(B120)=YEAR($B$8)+1,MONTH(B120)=4),"×",IF(B120&lt;基本情報!$C$12,"×",IF(B120&lt;基本情報!$C$13,"-",IF(B120&gt;=基本情報!$E$13+1,"×",IF(AND(B120&gt;=基本情報!$C$13,B120&lt;=基本情報!$E$13),"○",IF(TRUE,"×"))))))</f>
        <v>×</v>
      </c>
    </row>
    <row r="121" spans="2:11" x14ac:dyDescent="0.4">
      <c r="B121" s="8">
        <f t="shared" si="9"/>
        <v>46226</v>
      </c>
      <c r="C121" s="36" t="str">
        <f t="shared" si="5"/>
        <v>木</v>
      </c>
      <c r="D121" s="45" t="str">
        <f>IF(WEEKDAY(B121,2)&gt;5,"休日",IFERROR(IF(VLOOKUP(B121,祝日!B:B,1,FALSE),"休日",""),""))</f>
        <v/>
      </c>
      <c r="E121" s="169"/>
      <c r="F121" s="170" t="str">
        <f t="shared" si="6"/>
        <v/>
      </c>
      <c r="G121" s="169"/>
      <c r="H121" s="170" t="str">
        <f t="shared" si="7"/>
        <v/>
      </c>
      <c r="I121" t="str">
        <f t="shared" si="8"/>
        <v>○</v>
      </c>
      <c r="J121" t="str">
        <f>IF(AND(YEAR(B121)=YEAR($B$8)+1,MONTH(B121)=4),"×",IF(B121&lt;基本情報!$C$8,"×",IF(B121&lt;基本情報!$C$9,"-",IF(B121&gt;=基本情報!$E$9+1,"×",IF(AND(B121&gt;=基本情報!$C$9,B121&lt;=基本情報!$E$9),"○",IF(TRUE,"×"))))))</f>
        <v>×</v>
      </c>
      <c r="K121" t="str">
        <f>IF(AND(YEAR(B121)=YEAR($B$8)+1,MONTH(B121)=4),"×",IF(B121&lt;基本情報!$C$12,"×",IF(B121&lt;基本情報!$C$13,"-",IF(B121&gt;=基本情報!$E$13+1,"×",IF(AND(B121&gt;=基本情報!$C$13,B121&lt;=基本情報!$E$13),"○",IF(TRUE,"×"))))))</f>
        <v>×</v>
      </c>
    </row>
    <row r="122" spans="2:11" x14ac:dyDescent="0.4">
      <c r="B122" s="8">
        <f t="shared" si="9"/>
        <v>46227</v>
      </c>
      <c r="C122" s="36" t="str">
        <f t="shared" si="5"/>
        <v>金</v>
      </c>
      <c r="D122" s="45" t="str">
        <f>IF(WEEKDAY(B122,2)&gt;5,"休日",IFERROR(IF(VLOOKUP(B122,祝日!B:B,1,FALSE),"休日",""),""))</f>
        <v/>
      </c>
      <c r="E122" s="169"/>
      <c r="F122" s="170" t="str">
        <f t="shared" si="6"/>
        <v/>
      </c>
      <c r="G122" s="169"/>
      <c r="H122" s="170" t="str">
        <f t="shared" si="7"/>
        <v/>
      </c>
      <c r="I122" t="str">
        <f t="shared" si="8"/>
        <v>○</v>
      </c>
      <c r="J122" t="str">
        <f>IF(AND(YEAR(B122)=YEAR($B$8)+1,MONTH(B122)=4),"×",IF(B122&lt;基本情報!$C$8,"×",IF(B122&lt;基本情報!$C$9,"-",IF(B122&gt;=基本情報!$E$9+1,"×",IF(AND(B122&gt;=基本情報!$C$9,B122&lt;=基本情報!$E$9),"○",IF(TRUE,"×"))))))</f>
        <v>×</v>
      </c>
      <c r="K122" t="str">
        <f>IF(AND(YEAR(B122)=YEAR($B$8)+1,MONTH(B122)=4),"×",IF(B122&lt;基本情報!$C$12,"×",IF(B122&lt;基本情報!$C$13,"-",IF(B122&gt;=基本情報!$E$13+1,"×",IF(AND(B122&gt;=基本情報!$C$13,B122&lt;=基本情報!$E$13),"○",IF(TRUE,"×"))))))</f>
        <v>×</v>
      </c>
    </row>
    <row r="123" spans="2:11" x14ac:dyDescent="0.4">
      <c r="B123" s="8">
        <f t="shared" si="9"/>
        <v>46228</v>
      </c>
      <c r="C123" s="36" t="str">
        <f t="shared" si="5"/>
        <v>土</v>
      </c>
      <c r="D123" s="45" t="str">
        <f>IF(WEEKDAY(B123,2)&gt;5,"休日",IFERROR(IF(VLOOKUP(B123,祝日!B:B,1,FALSE),"休日",""),""))</f>
        <v>休日</v>
      </c>
      <c r="E123" s="169"/>
      <c r="F123" s="170" t="str">
        <f t="shared" si="6"/>
        <v>休工</v>
      </c>
      <c r="G123" s="169"/>
      <c r="H123" s="170" t="str">
        <f t="shared" si="7"/>
        <v>休工</v>
      </c>
      <c r="I123" t="str">
        <f t="shared" si="8"/>
        <v>○</v>
      </c>
      <c r="J123" t="str">
        <f>IF(AND(YEAR(B123)=YEAR($B$8)+1,MONTH(B123)=4),"×",IF(B123&lt;基本情報!$C$8,"×",IF(B123&lt;基本情報!$C$9,"-",IF(B123&gt;=基本情報!$E$9+1,"×",IF(AND(B123&gt;=基本情報!$C$9,B123&lt;=基本情報!$E$9),"○",IF(TRUE,"×"))))))</f>
        <v>×</v>
      </c>
      <c r="K123" t="str">
        <f>IF(AND(YEAR(B123)=YEAR($B$8)+1,MONTH(B123)=4),"×",IF(B123&lt;基本情報!$C$12,"×",IF(B123&lt;基本情報!$C$13,"-",IF(B123&gt;=基本情報!$E$13+1,"×",IF(AND(B123&gt;=基本情報!$C$13,B123&lt;=基本情報!$E$13),"○",IF(TRUE,"×"))))))</f>
        <v>×</v>
      </c>
    </row>
    <row r="124" spans="2:11" x14ac:dyDescent="0.4">
      <c r="B124" s="8">
        <f t="shared" si="9"/>
        <v>46229</v>
      </c>
      <c r="C124" s="36" t="str">
        <f t="shared" si="5"/>
        <v>日</v>
      </c>
      <c r="D124" s="45" t="str">
        <f>IF(WEEKDAY(B124,2)&gt;5,"休日",IFERROR(IF(VLOOKUP(B124,祝日!B:B,1,FALSE),"休日",""),""))</f>
        <v>休日</v>
      </c>
      <c r="E124" s="169"/>
      <c r="F124" s="170" t="str">
        <f t="shared" si="6"/>
        <v>休工</v>
      </c>
      <c r="G124" s="169"/>
      <c r="H124" s="170" t="str">
        <f t="shared" si="7"/>
        <v>休工</v>
      </c>
      <c r="I124" t="str">
        <f t="shared" si="8"/>
        <v>○</v>
      </c>
      <c r="J124" t="str">
        <f>IF(AND(YEAR(B124)=YEAR($B$8)+1,MONTH(B124)=4),"×",IF(B124&lt;基本情報!$C$8,"×",IF(B124&lt;基本情報!$C$9,"-",IF(B124&gt;=基本情報!$E$9+1,"×",IF(AND(B124&gt;=基本情報!$C$9,B124&lt;=基本情報!$E$9),"○",IF(TRUE,"×"))))))</f>
        <v>×</v>
      </c>
      <c r="K124" t="str">
        <f>IF(AND(YEAR(B124)=YEAR($B$8)+1,MONTH(B124)=4),"×",IF(B124&lt;基本情報!$C$12,"×",IF(B124&lt;基本情報!$C$13,"-",IF(B124&gt;=基本情報!$E$13+1,"×",IF(AND(B124&gt;=基本情報!$C$13,B124&lt;=基本情報!$E$13),"○",IF(TRUE,"×"))))))</f>
        <v>×</v>
      </c>
    </row>
    <row r="125" spans="2:11" x14ac:dyDescent="0.4">
      <c r="B125" s="8">
        <f t="shared" si="9"/>
        <v>46230</v>
      </c>
      <c r="C125" s="36" t="str">
        <f t="shared" si="5"/>
        <v>月</v>
      </c>
      <c r="D125" s="45" t="str">
        <f>IF(WEEKDAY(B125,2)&gt;5,"休日",IFERROR(IF(VLOOKUP(B125,祝日!B:B,1,FALSE),"休日",""),""))</f>
        <v/>
      </c>
      <c r="E125" s="169"/>
      <c r="F125" s="170" t="str">
        <f t="shared" si="6"/>
        <v/>
      </c>
      <c r="G125" s="169"/>
      <c r="H125" s="170" t="str">
        <f t="shared" si="7"/>
        <v/>
      </c>
      <c r="I125" t="str">
        <f t="shared" si="8"/>
        <v>○</v>
      </c>
      <c r="J125" t="str">
        <f>IF(AND(YEAR(B125)=YEAR($B$8)+1,MONTH(B125)=4),"×",IF(B125&lt;基本情報!$C$8,"×",IF(B125&lt;基本情報!$C$9,"-",IF(B125&gt;=基本情報!$E$9+1,"×",IF(AND(B125&gt;=基本情報!$C$9,B125&lt;=基本情報!$E$9),"○",IF(TRUE,"×"))))))</f>
        <v>×</v>
      </c>
      <c r="K125" t="str">
        <f>IF(AND(YEAR(B125)=YEAR($B$8)+1,MONTH(B125)=4),"×",IF(B125&lt;基本情報!$C$12,"×",IF(B125&lt;基本情報!$C$13,"-",IF(B125&gt;=基本情報!$E$13+1,"×",IF(AND(B125&gt;=基本情報!$C$13,B125&lt;=基本情報!$E$13),"○",IF(TRUE,"×"))))))</f>
        <v>×</v>
      </c>
    </row>
    <row r="126" spans="2:11" x14ac:dyDescent="0.4">
      <c r="B126" s="8">
        <f t="shared" si="9"/>
        <v>46231</v>
      </c>
      <c r="C126" s="36" t="str">
        <f t="shared" si="5"/>
        <v>火</v>
      </c>
      <c r="D126" s="45" t="str">
        <f>IF(WEEKDAY(B126,2)&gt;5,"休日",IFERROR(IF(VLOOKUP(B126,祝日!B:B,1,FALSE),"休日",""),""))</f>
        <v/>
      </c>
      <c r="E126" s="169"/>
      <c r="F126" s="170" t="str">
        <f t="shared" si="6"/>
        <v/>
      </c>
      <c r="G126" s="169"/>
      <c r="H126" s="170" t="str">
        <f t="shared" si="7"/>
        <v/>
      </c>
      <c r="I126" t="str">
        <f t="shared" si="8"/>
        <v>○</v>
      </c>
      <c r="J126" t="str">
        <f>IF(AND(YEAR(B126)=YEAR($B$8)+1,MONTH(B126)=4),"×",IF(B126&lt;基本情報!$C$8,"×",IF(B126&lt;基本情報!$C$9,"-",IF(B126&gt;=基本情報!$E$9+1,"×",IF(AND(B126&gt;=基本情報!$C$9,B126&lt;=基本情報!$E$9),"○",IF(TRUE,"×"))))))</f>
        <v>×</v>
      </c>
      <c r="K126" t="str">
        <f>IF(AND(YEAR(B126)=YEAR($B$8)+1,MONTH(B126)=4),"×",IF(B126&lt;基本情報!$C$12,"×",IF(B126&lt;基本情報!$C$13,"-",IF(B126&gt;=基本情報!$E$13+1,"×",IF(AND(B126&gt;=基本情報!$C$13,B126&lt;=基本情報!$E$13),"○",IF(TRUE,"×"))))))</f>
        <v>×</v>
      </c>
    </row>
    <row r="127" spans="2:11" x14ac:dyDescent="0.4">
      <c r="B127" s="8">
        <f t="shared" si="9"/>
        <v>46232</v>
      </c>
      <c r="C127" s="36" t="str">
        <f t="shared" si="5"/>
        <v>水</v>
      </c>
      <c r="D127" s="45" t="str">
        <f>IF(WEEKDAY(B127,2)&gt;5,"休日",IFERROR(IF(VLOOKUP(B127,祝日!B:B,1,FALSE),"休日",""),""))</f>
        <v/>
      </c>
      <c r="E127" s="169"/>
      <c r="F127" s="170" t="str">
        <f t="shared" si="6"/>
        <v/>
      </c>
      <c r="G127" s="169"/>
      <c r="H127" s="170" t="str">
        <f t="shared" si="7"/>
        <v/>
      </c>
      <c r="I127" t="str">
        <f t="shared" si="8"/>
        <v>○</v>
      </c>
      <c r="J127" t="str">
        <f>IF(AND(YEAR(B127)=YEAR($B$8)+1,MONTH(B127)=4),"×",IF(B127&lt;基本情報!$C$8,"×",IF(B127&lt;基本情報!$C$9,"-",IF(B127&gt;=基本情報!$E$9+1,"×",IF(AND(B127&gt;=基本情報!$C$9,B127&lt;=基本情報!$E$9),"○",IF(TRUE,"×"))))))</f>
        <v>×</v>
      </c>
      <c r="K127" t="str">
        <f>IF(AND(YEAR(B127)=YEAR($B$8)+1,MONTH(B127)=4),"×",IF(B127&lt;基本情報!$C$12,"×",IF(B127&lt;基本情報!$C$13,"-",IF(B127&gt;=基本情報!$E$13+1,"×",IF(AND(B127&gt;=基本情報!$C$13,B127&lt;=基本情報!$E$13),"○",IF(TRUE,"×"))))))</f>
        <v>×</v>
      </c>
    </row>
    <row r="128" spans="2:11" x14ac:dyDescent="0.4">
      <c r="B128" s="8">
        <f t="shared" si="9"/>
        <v>46233</v>
      </c>
      <c r="C128" s="36" t="str">
        <f t="shared" si="5"/>
        <v>木</v>
      </c>
      <c r="D128" s="45" t="str">
        <f>IF(WEEKDAY(B128,2)&gt;5,"休日",IFERROR(IF(VLOOKUP(B128,祝日!B:B,1,FALSE),"休日",""),""))</f>
        <v/>
      </c>
      <c r="E128" s="169"/>
      <c r="F128" s="170" t="str">
        <f t="shared" si="6"/>
        <v/>
      </c>
      <c r="G128" s="169"/>
      <c r="H128" s="170" t="str">
        <f t="shared" si="7"/>
        <v/>
      </c>
      <c r="I128" t="str">
        <f t="shared" si="8"/>
        <v>○</v>
      </c>
      <c r="J128" t="str">
        <f>IF(AND(YEAR(B128)=YEAR($B$8)+1,MONTH(B128)=4),"×",IF(B128&lt;基本情報!$C$8,"×",IF(B128&lt;基本情報!$C$9,"-",IF(B128&gt;=基本情報!$E$9+1,"×",IF(AND(B128&gt;=基本情報!$C$9,B128&lt;=基本情報!$E$9),"○",IF(TRUE,"×"))))))</f>
        <v>×</v>
      </c>
      <c r="K128" t="str">
        <f>IF(AND(YEAR(B128)=YEAR($B$8)+1,MONTH(B128)=4),"×",IF(B128&lt;基本情報!$C$12,"×",IF(B128&lt;基本情報!$C$13,"-",IF(B128&gt;=基本情報!$E$13+1,"×",IF(AND(B128&gt;=基本情報!$C$13,B128&lt;=基本情報!$E$13),"○",IF(TRUE,"×"))))))</f>
        <v>×</v>
      </c>
    </row>
    <row r="129" spans="2:11" x14ac:dyDescent="0.4">
      <c r="B129" s="8">
        <f t="shared" si="9"/>
        <v>46234</v>
      </c>
      <c r="C129" s="36" t="str">
        <f t="shared" si="5"/>
        <v>金</v>
      </c>
      <c r="D129" s="45" t="str">
        <f>IF(WEEKDAY(B129,2)&gt;5,"休日",IFERROR(IF(VLOOKUP(B129,祝日!B:B,1,FALSE),"休日",""),""))</f>
        <v/>
      </c>
      <c r="E129" s="169"/>
      <c r="F129" s="170" t="str">
        <f t="shared" si="6"/>
        <v/>
      </c>
      <c r="G129" s="169"/>
      <c r="H129" s="170" t="str">
        <f t="shared" si="7"/>
        <v/>
      </c>
      <c r="I129" t="str">
        <f t="shared" si="8"/>
        <v>○</v>
      </c>
      <c r="J129" t="str">
        <f>IF(AND(YEAR(B129)=YEAR($B$8)+1,MONTH(B129)=4),"×",IF(B129&lt;基本情報!$C$8,"×",IF(B129&lt;基本情報!$C$9,"-",IF(B129&gt;=基本情報!$E$9+1,"×",IF(AND(B129&gt;=基本情報!$C$9,B129&lt;=基本情報!$E$9),"○",IF(TRUE,"×"))))))</f>
        <v>×</v>
      </c>
      <c r="K129" t="str">
        <f>IF(AND(YEAR(B129)=YEAR($B$8)+1,MONTH(B129)=4),"×",IF(B129&lt;基本情報!$C$12,"×",IF(B129&lt;基本情報!$C$13,"-",IF(B129&gt;=基本情報!$E$13+1,"×",IF(AND(B129&gt;=基本情報!$C$13,B129&lt;=基本情報!$E$13),"○",IF(TRUE,"×"))))))</f>
        <v>×</v>
      </c>
    </row>
    <row r="130" spans="2:11" x14ac:dyDescent="0.4">
      <c r="B130" s="8">
        <f t="shared" si="9"/>
        <v>46235</v>
      </c>
      <c r="C130" s="36" t="str">
        <f t="shared" si="5"/>
        <v>土</v>
      </c>
      <c r="D130" s="45" t="str">
        <f>IF(WEEKDAY(B130,2)&gt;5,"休日",IFERROR(IF(VLOOKUP(B130,祝日!B:B,1,FALSE),"休日",""),""))</f>
        <v>休日</v>
      </c>
      <c r="E130" s="169"/>
      <c r="F130" s="170" t="str">
        <f t="shared" si="6"/>
        <v>休工</v>
      </c>
      <c r="G130" s="169"/>
      <c r="H130" s="170" t="str">
        <f t="shared" si="7"/>
        <v>休工</v>
      </c>
      <c r="I130" t="str">
        <f t="shared" si="8"/>
        <v>○</v>
      </c>
      <c r="J130" t="str">
        <f>IF(AND(YEAR(B130)=YEAR($B$8)+1,MONTH(B130)=4),"×",IF(B130&lt;基本情報!$C$8,"×",IF(B130&lt;基本情報!$C$9,"-",IF(B130&gt;=基本情報!$E$9+1,"×",IF(AND(B130&gt;=基本情報!$C$9,B130&lt;=基本情報!$E$9),"○",IF(TRUE,"×"))))))</f>
        <v>×</v>
      </c>
      <c r="K130" t="str">
        <f>IF(AND(YEAR(B130)=YEAR($B$8)+1,MONTH(B130)=4),"×",IF(B130&lt;基本情報!$C$12,"×",IF(B130&lt;基本情報!$C$13,"-",IF(B130&gt;=基本情報!$E$13+1,"×",IF(AND(B130&gt;=基本情報!$C$13,B130&lt;=基本情報!$E$13),"○",IF(TRUE,"×"))))))</f>
        <v>×</v>
      </c>
    </row>
    <row r="131" spans="2:11" x14ac:dyDescent="0.4">
      <c r="B131" s="8">
        <f t="shared" si="9"/>
        <v>46236</v>
      </c>
      <c r="C131" s="36" t="str">
        <f t="shared" si="5"/>
        <v>日</v>
      </c>
      <c r="D131" s="45" t="str">
        <f>IF(WEEKDAY(B131,2)&gt;5,"休日",IFERROR(IF(VLOOKUP(B131,祝日!B:B,1,FALSE),"休日",""),""))</f>
        <v>休日</v>
      </c>
      <c r="E131" s="169"/>
      <c r="F131" s="170" t="str">
        <f t="shared" si="6"/>
        <v>休工</v>
      </c>
      <c r="G131" s="169"/>
      <c r="H131" s="170" t="str">
        <f t="shared" si="7"/>
        <v>休工</v>
      </c>
      <c r="I131" t="str">
        <f t="shared" si="8"/>
        <v>○</v>
      </c>
      <c r="J131" t="str">
        <f>IF(AND(YEAR(B131)=YEAR($B$8)+1,MONTH(B131)=4),"×",IF(B131&lt;基本情報!$C$8,"×",IF(B131&lt;基本情報!$C$9,"-",IF(B131&gt;=基本情報!$E$9+1,"×",IF(AND(B131&gt;=基本情報!$C$9,B131&lt;=基本情報!$E$9),"○",IF(TRUE,"×"))))))</f>
        <v>×</v>
      </c>
      <c r="K131" t="str">
        <f>IF(AND(YEAR(B131)=YEAR($B$8)+1,MONTH(B131)=4),"×",IF(B131&lt;基本情報!$C$12,"×",IF(B131&lt;基本情報!$C$13,"-",IF(B131&gt;=基本情報!$E$13+1,"×",IF(AND(B131&gt;=基本情報!$C$13,B131&lt;=基本情報!$E$13),"○",IF(TRUE,"×"))))))</f>
        <v>×</v>
      </c>
    </row>
    <row r="132" spans="2:11" x14ac:dyDescent="0.4">
      <c r="B132" s="8">
        <f t="shared" si="9"/>
        <v>46237</v>
      </c>
      <c r="C132" s="36" t="str">
        <f t="shared" si="5"/>
        <v>月</v>
      </c>
      <c r="D132" s="45" t="str">
        <f>IF(WEEKDAY(B132,2)&gt;5,"休日",IFERROR(IF(VLOOKUP(B132,祝日!B:B,1,FALSE),"休日",""),""))</f>
        <v/>
      </c>
      <c r="E132" s="169"/>
      <c r="F132" s="170" t="str">
        <f t="shared" si="6"/>
        <v/>
      </c>
      <c r="G132" s="169"/>
      <c r="H132" s="170" t="str">
        <f t="shared" si="7"/>
        <v/>
      </c>
      <c r="I132" t="str">
        <f t="shared" si="8"/>
        <v>○</v>
      </c>
      <c r="J132" t="str">
        <f>IF(AND(YEAR(B132)=YEAR($B$8)+1,MONTH(B132)=4),"×",IF(B132&lt;基本情報!$C$8,"×",IF(B132&lt;基本情報!$C$9,"-",IF(B132&gt;=基本情報!$E$9+1,"×",IF(AND(B132&gt;=基本情報!$C$9,B132&lt;=基本情報!$E$9),"○",IF(TRUE,"×"))))))</f>
        <v>×</v>
      </c>
      <c r="K132" t="str">
        <f>IF(AND(YEAR(B132)=YEAR($B$8)+1,MONTH(B132)=4),"×",IF(B132&lt;基本情報!$C$12,"×",IF(B132&lt;基本情報!$C$13,"-",IF(B132&gt;=基本情報!$E$13+1,"×",IF(AND(B132&gt;=基本情報!$C$13,B132&lt;=基本情報!$E$13),"○",IF(TRUE,"×"))))))</f>
        <v>×</v>
      </c>
    </row>
    <row r="133" spans="2:11" x14ac:dyDescent="0.4">
      <c r="B133" s="8">
        <f t="shared" si="9"/>
        <v>46238</v>
      </c>
      <c r="C133" s="36" t="str">
        <f t="shared" si="5"/>
        <v>火</v>
      </c>
      <c r="D133" s="45" t="str">
        <f>IF(WEEKDAY(B133,2)&gt;5,"休日",IFERROR(IF(VLOOKUP(B133,祝日!B:B,1,FALSE),"休日",""),""))</f>
        <v/>
      </c>
      <c r="E133" s="169"/>
      <c r="F133" s="170" t="str">
        <f t="shared" si="6"/>
        <v/>
      </c>
      <c r="G133" s="169"/>
      <c r="H133" s="170" t="str">
        <f t="shared" si="7"/>
        <v/>
      </c>
      <c r="I133" t="str">
        <f t="shared" si="8"/>
        <v>○</v>
      </c>
      <c r="J133" t="str">
        <f>IF(AND(YEAR(B133)=YEAR($B$8)+1,MONTH(B133)=4),"×",IF(B133&lt;基本情報!$C$8,"×",IF(B133&lt;基本情報!$C$9,"-",IF(B133&gt;=基本情報!$E$9+1,"×",IF(AND(B133&gt;=基本情報!$C$9,B133&lt;=基本情報!$E$9),"○",IF(TRUE,"×"))))))</f>
        <v>×</v>
      </c>
      <c r="K133" t="str">
        <f>IF(AND(YEAR(B133)=YEAR($B$8)+1,MONTH(B133)=4),"×",IF(B133&lt;基本情報!$C$12,"×",IF(B133&lt;基本情報!$C$13,"-",IF(B133&gt;=基本情報!$E$13+1,"×",IF(AND(B133&gt;=基本情報!$C$13,B133&lt;=基本情報!$E$13),"○",IF(TRUE,"×"))))))</f>
        <v>×</v>
      </c>
    </row>
    <row r="134" spans="2:11" x14ac:dyDescent="0.4">
      <c r="B134" s="8">
        <f t="shared" si="9"/>
        <v>46239</v>
      </c>
      <c r="C134" s="36" t="str">
        <f t="shared" si="5"/>
        <v>水</v>
      </c>
      <c r="D134" s="45" t="str">
        <f>IF(WEEKDAY(B134,2)&gt;5,"休日",IFERROR(IF(VLOOKUP(B134,祝日!B:B,1,FALSE),"休日",""),""))</f>
        <v/>
      </c>
      <c r="E134" s="169"/>
      <c r="F134" s="170" t="str">
        <f t="shared" si="6"/>
        <v/>
      </c>
      <c r="G134" s="169"/>
      <c r="H134" s="170" t="str">
        <f t="shared" si="7"/>
        <v/>
      </c>
      <c r="I134" t="str">
        <f t="shared" si="8"/>
        <v>○</v>
      </c>
      <c r="J134" t="str">
        <f>IF(AND(YEAR(B134)=YEAR($B$8)+1,MONTH(B134)=4),"×",IF(B134&lt;基本情報!$C$8,"×",IF(B134&lt;基本情報!$C$9,"-",IF(B134&gt;=基本情報!$E$9+1,"×",IF(AND(B134&gt;=基本情報!$C$9,B134&lt;=基本情報!$E$9),"○",IF(TRUE,"×"))))))</f>
        <v>×</v>
      </c>
      <c r="K134" t="str">
        <f>IF(AND(YEAR(B134)=YEAR($B$8)+1,MONTH(B134)=4),"×",IF(B134&lt;基本情報!$C$12,"×",IF(B134&lt;基本情報!$C$13,"-",IF(B134&gt;=基本情報!$E$13+1,"×",IF(AND(B134&gt;=基本情報!$C$13,B134&lt;=基本情報!$E$13),"○",IF(TRUE,"×"))))))</f>
        <v>×</v>
      </c>
    </row>
    <row r="135" spans="2:11" x14ac:dyDescent="0.4">
      <c r="B135" s="8">
        <f t="shared" si="9"/>
        <v>46240</v>
      </c>
      <c r="C135" s="36" t="str">
        <f t="shared" si="5"/>
        <v>木</v>
      </c>
      <c r="D135" s="45" t="str">
        <f>IF(WEEKDAY(B135,2)&gt;5,"休日",IFERROR(IF(VLOOKUP(B135,祝日!B:B,1,FALSE),"休日",""),""))</f>
        <v/>
      </c>
      <c r="E135" s="169"/>
      <c r="F135" s="170" t="str">
        <f t="shared" si="6"/>
        <v/>
      </c>
      <c r="G135" s="169"/>
      <c r="H135" s="170" t="str">
        <f t="shared" si="7"/>
        <v/>
      </c>
      <c r="I135" t="str">
        <f t="shared" si="8"/>
        <v>○</v>
      </c>
      <c r="J135" t="str">
        <f>IF(AND(YEAR(B135)=YEAR($B$8)+1,MONTH(B135)=4),"×",IF(B135&lt;基本情報!$C$8,"×",IF(B135&lt;基本情報!$C$9,"-",IF(B135&gt;=基本情報!$E$9+1,"×",IF(AND(B135&gt;=基本情報!$C$9,B135&lt;=基本情報!$E$9),"○",IF(TRUE,"×"))))))</f>
        <v>×</v>
      </c>
      <c r="K135" t="str">
        <f>IF(AND(YEAR(B135)=YEAR($B$8)+1,MONTH(B135)=4),"×",IF(B135&lt;基本情報!$C$12,"×",IF(B135&lt;基本情報!$C$13,"-",IF(B135&gt;=基本情報!$E$13+1,"×",IF(AND(B135&gt;=基本情報!$C$13,B135&lt;=基本情報!$E$13),"○",IF(TRUE,"×"))))))</f>
        <v>×</v>
      </c>
    </row>
    <row r="136" spans="2:11" x14ac:dyDescent="0.4">
      <c r="B136" s="8">
        <f t="shared" si="9"/>
        <v>46241</v>
      </c>
      <c r="C136" s="36" t="str">
        <f t="shared" ref="C136:C199" si="10">TEXT(B136,"aaa")</f>
        <v>金</v>
      </c>
      <c r="D136" s="45" t="str">
        <f>IF(WEEKDAY(B136,2)&gt;5,"休日",IFERROR(IF(VLOOKUP(B136,祝日!B:B,1,FALSE),"休日",""),""))</f>
        <v/>
      </c>
      <c r="E136" s="169"/>
      <c r="F136" s="170" t="str">
        <f t="shared" ref="F136:F199" si="11">IF(OR(E136="夏季休暇",E136="年末年始休暇",E136="一時中止",E136="工場制作",E136="発注者指示",E136="その他",D136="休日"),"休工","")</f>
        <v/>
      </c>
      <c r="G136" s="169"/>
      <c r="H136" s="170" t="str">
        <f t="shared" ref="H136:H199" si="12">IF(OR(G136="夏季休暇",G136="年末年始休暇",G136="一時中止",G136="工場制作",G136="発注者指示",G136="その他",D136="休日"),"休工","")</f>
        <v/>
      </c>
      <c r="I136" t="str">
        <f t="shared" ref="I136:I199" si="13">IF(F136=H136,"○","")</f>
        <v>○</v>
      </c>
      <c r="J136" t="str">
        <f>IF(AND(YEAR(B136)=YEAR($B$8)+1,MONTH(B136)=4),"×",IF(B136&lt;基本情報!$C$8,"×",IF(B136&lt;基本情報!$C$9,"-",IF(B136&gt;=基本情報!$E$9+1,"×",IF(AND(B136&gt;=基本情報!$C$9,B136&lt;=基本情報!$E$9),"○",IF(TRUE,"×"))))))</f>
        <v>×</v>
      </c>
      <c r="K136" t="str">
        <f>IF(AND(YEAR(B136)=YEAR($B$8)+1,MONTH(B136)=4),"×",IF(B136&lt;基本情報!$C$12,"×",IF(B136&lt;基本情報!$C$13,"-",IF(B136&gt;=基本情報!$E$13+1,"×",IF(AND(B136&gt;=基本情報!$C$13,B136&lt;=基本情報!$E$13),"○",IF(TRUE,"×"))))))</f>
        <v>×</v>
      </c>
    </row>
    <row r="137" spans="2:11" x14ac:dyDescent="0.4">
      <c r="B137" s="8">
        <f t="shared" ref="B137:B200" si="14">B136+1</f>
        <v>46242</v>
      </c>
      <c r="C137" s="36" t="str">
        <f t="shared" si="10"/>
        <v>土</v>
      </c>
      <c r="D137" s="45" t="str">
        <f>IF(WEEKDAY(B137,2)&gt;5,"休日",IFERROR(IF(VLOOKUP(B137,祝日!B:B,1,FALSE),"休日",""),""))</f>
        <v>休日</v>
      </c>
      <c r="E137" s="169"/>
      <c r="F137" s="170" t="str">
        <f t="shared" si="11"/>
        <v>休工</v>
      </c>
      <c r="G137" s="169"/>
      <c r="H137" s="170" t="str">
        <f t="shared" si="12"/>
        <v>休工</v>
      </c>
      <c r="I137" t="str">
        <f t="shared" si="13"/>
        <v>○</v>
      </c>
      <c r="J137" t="str">
        <f>IF(AND(YEAR(B137)=YEAR($B$8)+1,MONTH(B137)=4),"×",IF(B137&lt;基本情報!$C$8,"×",IF(B137&lt;基本情報!$C$9,"-",IF(B137&gt;=基本情報!$E$9+1,"×",IF(AND(B137&gt;=基本情報!$C$9,B137&lt;=基本情報!$E$9),"○",IF(TRUE,"×"))))))</f>
        <v>×</v>
      </c>
      <c r="K137" t="str">
        <f>IF(AND(YEAR(B137)=YEAR($B$8)+1,MONTH(B137)=4),"×",IF(B137&lt;基本情報!$C$12,"×",IF(B137&lt;基本情報!$C$13,"-",IF(B137&gt;=基本情報!$E$13+1,"×",IF(AND(B137&gt;=基本情報!$C$13,B137&lt;=基本情報!$E$13),"○",IF(TRUE,"×"))))))</f>
        <v>×</v>
      </c>
    </row>
    <row r="138" spans="2:11" x14ac:dyDescent="0.4">
      <c r="B138" s="8">
        <f t="shared" si="14"/>
        <v>46243</v>
      </c>
      <c r="C138" s="36" t="str">
        <f t="shared" si="10"/>
        <v>日</v>
      </c>
      <c r="D138" s="45" t="str">
        <f>IF(WEEKDAY(B138,2)&gt;5,"休日",IFERROR(IF(VLOOKUP(B138,祝日!B:B,1,FALSE),"休日",""),""))</f>
        <v>休日</v>
      </c>
      <c r="E138" s="169"/>
      <c r="F138" s="170" t="str">
        <f t="shared" si="11"/>
        <v>休工</v>
      </c>
      <c r="G138" s="169"/>
      <c r="H138" s="170" t="str">
        <f t="shared" si="12"/>
        <v>休工</v>
      </c>
      <c r="I138" t="str">
        <f t="shared" si="13"/>
        <v>○</v>
      </c>
      <c r="J138" t="str">
        <f>IF(AND(YEAR(B138)=YEAR($B$8)+1,MONTH(B138)=4),"×",IF(B138&lt;基本情報!$C$8,"×",IF(B138&lt;基本情報!$C$9,"-",IF(B138&gt;=基本情報!$E$9+1,"×",IF(AND(B138&gt;=基本情報!$C$9,B138&lt;=基本情報!$E$9),"○",IF(TRUE,"×"))))))</f>
        <v>×</v>
      </c>
      <c r="K138" t="str">
        <f>IF(AND(YEAR(B138)=YEAR($B$8)+1,MONTH(B138)=4),"×",IF(B138&lt;基本情報!$C$12,"×",IF(B138&lt;基本情報!$C$13,"-",IF(B138&gt;=基本情報!$E$13+1,"×",IF(AND(B138&gt;=基本情報!$C$13,B138&lt;=基本情報!$E$13),"○",IF(TRUE,"×"))))))</f>
        <v>×</v>
      </c>
    </row>
    <row r="139" spans="2:11" x14ac:dyDescent="0.4">
      <c r="B139" s="8">
        <f t="shared" si="14"/>
        <v>46244</v>
      </c>
      <c r="C139" s="36" t="str">
        <f t="shared" si="10"/>
        <v>月</v>
      </c>
      <c r="D139" s="45" t="str">
        <f>IF(WEEKDAY(B139,2)&gt;5,"休日",IFERROR(IF(VLOOKUP(B139,祝日!B:B,1,FALSE),"休日",""),""))</f>
        <v/>
      </c>
      <c r="E139" s="169"/>
      <c r="F139" s="170" t="str">
        <f t="shared" si="11"/>
        <v/>
      </c>
      <c r="G139" s="169"/>
      <c r="H139" s="170" t="str">
        <f t="shared" si="12"/>
        <v/>
      </c>
      <c r="I139" t="str">
        <f t="shared" si="13"/>
        <v>○</v>
      </c>
      <c r="J139" t="str">
        <f>IF(AND(YEAR(B139)=YEAR($B$8)+1,MONTH(B139)=4),"×",IF(B139&lt;基本情報!$C$8,"×",IF(B139&lt;基本情報!$C$9,"-",IF(B139&gt;=基本情報!$E$9+1,"×",IF(AND(B139&gt;=基本情報!$C$9,B139&lt;=基本情報!$E$9),"○",IF(TRUE,"×"))))))</f>
        <v>×</v>
      </c>
      <c r="K139" t="str">
        <f>IF(AND(YEAR(B139)=YEAR($B$8)+1,MONTH(B139)=4),"×",IF(B139&lt;基本情報!$C$12,"×",IF(B139&lt;基本情報!$C$13,"-",IF(B139&gt;=基本情報!$E$13+1,"×",IF(AND(B139&gt;=基本情報!$C$13,B139&lt;=基本情報!$E$13),"○",IF(TRUE,"×"))))))</f>
        <v>×</v>
      </c>
    </row>
    <row r="140" spans="2:11" x14ac:dyDescent="0.4">
      <c r="B140" s="8">
        <f t="shared" si="14"/>
        <v>46245</v>
      </c>
      <c r="C140" s="36" t="str">
        <f t="shared" si="10"/>
        <v>火</v>
      </c>
      <c r="D140" s="45" t="str">
        <f>IF(WEEKDAY(B140,2)&gt;5,"休日",IFERROR(IF(VLOOKUP(B140,祝日!B:B,1,FALSE),"休日",""),""))</f>
        <v>休日</v>
      </c>
      <c r="E140" s="169"/>
      <c r="F140" s="170" t="str">
        <f t="shared" si="11"/>
        <v>休工</v>
      </c>
      <c r="G140" s="169"/>
      <c r="H140" s="170" t="str">
        <f t="shared" si="12"/>
        <v>休工</v>
      </c>
      <c r="I140" t="str">
        <f t="shared" si="13"/>
        <v>○</v>
      </c>
      <c r="J140" t="str">
        <f>IF(AND(YEAR(B140)=YEAR($B$8)+1,MONTH(B140)=4),"×",IF(B140&lt;基本情報!$C$8,"×",IF(B140&lt;基本情報!$C$9,"-",IF(B140&gt;=基本情報!$E$9+1,"×",IF(AND(B140&gt;=基本情報!$C$9,B140&lt;=基本情報!$E$9),"○",IF(TRUE,"×"))))))</f>
        <v>×</v>
      </c>
      <c r="K140" t="str">
        <f>IF(AND(YEAR(B140)=YEAR($B$8)+1,MONTH(B140)=4),"×",IF(B140&lt;基本情報!$C$12,"×",IF(B140&lt;基本情報!$C$13,"-",IF(B140&gt;=基本情報!$E$13+1,"×",IF(AND(B140&gt;=基本情報!$C$13,B140&lt;=基本情報!$E$13),"○",IF(TRUE,"×"))))))</f>
        <v>×</v>
      </c>
    </row>
    <row r="141" spans="2:11" x14ac:dyDescent="0.4">
      <c r="B141" s="8">
        <f t="shared" si="14"/>
        <v>46246</v>
      </c>
      <c r="C141" s="36" t="str">
        <f t="shared" si="10"/>
        <v>水</v>
      </c>
      <c r="D141" s="45" t="str">
        <f>IF(WEEKDAY(B141,2)&gt;5,"休日",IFERROR(IF(VLOOKUP(B141,祝日!B:B,1,FALSE),"休日",""),""))</f>
        <v/>
      </c>
      <c r="E141" s="169"/>
      <c r="F141" s="170" t="str">
        <f t="shared" si="11"/>
        <v/>
      </c>
      <c r="G141" s="169"/>
      <c r="H141" s="170" t="str">
        <f t="shared" si="12"/>
        <v/>
      </c>
      <c r="I141" t="str">
        <f t="shared" si="13"/>
        <v>○</v>
      </c>
      <c r="J141" t="str">
        <f>IF(AND(YEAR(B141)=YEAR($B$8)+1,MONTH(B141)=4),"×",IF(B141&lt;基本情報!$C$8,"×",IF(B141&lt;基本情報!$C$9,"-",IF(B141&gt;=基本情報!$E$9+1,"×",IF(AND(B141&gt;=基本情報!$C$9,B141&lt;=基本情報!$E$9),"○",IF(TRUE,"×"))))))</f>
        <v>×</v>
      </c>
      <c r="K141" t="str">
        <f>IF(AND(YEAR(B141)=YEAR($B$8)+1,MONTH(B141)=4),"×",IF(B141&lt;基本情報!$C$12,"×",IF(B141&lt;基本情報!$C$13,"-",IF(B141&gt;=基本情報!$E$13+1,"×",IF(AND(B141&gt;=基本情報!$C$13,B141&lt;=基本情報!$E$13),"○",IF(TRUE,"×"))))))</f>
        <v>×</v>
      </c>
    </row>
    <row r="142" spans="2:11" x14ac:dyDescent="0.4">
      <c r="B142" s="8">
        <f t="shared" si="14"/>
        <v>46247</v>
      </c>
      <c r="C142" s="36" t="str">
        <f t="shared" si="10"/>
        <v>木</v>
      </c>
      <c r="D142" s="45" t="str">
        <f>IF(WEEKDAY(B142,2)&gt;5,"休日",IFERROR(IF(VLOOKUP(B142,祝日!B:B,1,FALSE),"休日",""),""))</f>
        <v/>
      </c>
      <c r="E142" s="169" t="s">
        <v>106</v>
      </c>
      <c r="F142" s="170" t="str">
        <f t="shared" si="11"/>
        <v>休工</v>
      </c>
      <c r="G142" s="169"/>
      <c r="H142" s="170" t="str">
        <f t="shared" si="12"/>
        <v/>
      </c>
      <c r="I142" t="str">
        <f t="shared" si="13"/>
        <v/>
      </c>
      <c r="J142" t="str">
        <f>IF(AND(YEAR(B142)=YEAR($B$8)+1,MONTH(B142)=4),"×",IF(B142&lt;基本情報!$C$8,"×",IF(B142&lt;基本情報!$C$9,"-",IF(B142&gt;=基本情報!$E$9+1,"×",IF(AND(B142&gt;=基本情報!$C$9,B142&lt;=基本情報!$E$9),"○",IF(TRUE,"×"))))))</f>
        <v>×</v>
      </c>
      <c r="K142" t="str">
        <f>IF(AND(YEAR(B142)=YEAR($B$8)+1,MONTH(B142)=4),"×",IF(B142&lt;基本情報!$C$12,"×",IF(B142&lt;基本情報!$C$13,"-",IF(B142&gt;=基本情報!$E$13+1,"×",IF(AND(B142&gt;=基本情報!$C$13,B142&lt;=基本情報!$E$13),"○",IF(TRUE,"×"))))))</f>
        <v>×</v>
      </c>
    </row>
    <row r="143" spans="2:11" x14ac:dyDescent="0.4">
      <c r="B143" s="8">
        <f t="shared" si="14"/>
        <v>46248</v>
      </c>
      <c r="C143" s="36" t="str">
        <f t="shared" si="10"/>
        <v>金</v>
      </c>
      <c r="D143" s="45" t="str">
        <f>IF(WEEKDAY(B143,2)&gt;5,"休日",IFERROR(IF(VLOOKUP(B143,祝日!B:B,1,FALSE),"休日",""),""))</f>
        <v/>
      </c>
      <c r="E143" s="169" t="s">
        <v>106</v>
      </c>
      <c r="F143" s="170" t="str">
        <f t="shared" si="11"/>
        <v>休工</v>
      </c>
      <c r="G143" s="169"/>
      <c r="H143" s="170" t="str">
        <f t="shared" si="12"/>
        <v/>
      </c>
      <c r="I143" t="str">
        <f t="shared" si="13"/>
        <v/>
      </c>
      <c r="J143" t="str">
        <f>IF(AND(YEAR(B143)=YEAR($B$8)+1,MONTH(B143)=4),"×",IF(B143&lt;基本情報!$C$8,"×",IF(B143&lt;基本情報!$C$9,"-",IF(B143&gt;=基本情報!$E$9+1,"×",IF(AND(B143&gt;=基本情報!$C$9,B143&lt;=基本情報!$E$9),"○",IF(TRUE,"×"))))))</f>
        <v>×</v>
      </c>
      <c r="K143" t="str">
        <f>IF(AND(YEAR(B143)=YEAR($B$8)+1,MONTH(B143)=4),"×",IF(B143&lt;基本情報!$C$12,"×",IF(B143&lt;基本情報!$C$13,"-",IF(B143&gt;=基本情報!$E$13+1,"×",IF(AND(B143&gt;=基本情報!$C$13,B143&lt;=基本情報!$E$13),"○",IF(TRUE,"×"))))))</f>
        <v>×</v>
      </c>
    </row>
    <row r="144" spans="2:11" x14ac:dyDescent="0.4">
      <c r="B144" s="8">
        <f t="shared" si="14"/>
        <v>46249</v>
      </c>
      <c r="C144" s="36" t="str">
        <f t="shared" si="10"/>
        <v>土</v>
      </c>
      <c r="D144" s="45" t="str">
        <f>IF(WEEKDAY(B144,2)&gt;5,"休日",IFERROR(IF(VLOOKUP(B144,祝日!B:B,1,FALSE),"休日",""),""))</f>
        <v>休日</v>
      </c>
      <c r="E144" s="169" t="s">
        <v>106</v>
      </c>
      <c r="F144" s="170" t="str">
        <f t="shared" si="11"/>
        <v>休工</v>
      </c>
      <c r="G144" s="169"/>
      <c r="H144" s="170" t="str">
        <f t="shared" si="12"/>
        <v>休工</v>
      </c>
      <c r="I144" t="str">
        <f t="shared" si="13"/>
        <v>○</v>
      </c>
      <c r="J144" t="str">
        <f>IF(AND(YEAR(B144)=YEAR($B$8)+1,MONTH(B144)=4),"×",IF(B144&lt;基本情報!$C$8,"×",IF(B144&lt;基本情報!$C$9,"-",IF(B144&gt;=基本情報!$E$9+1,"×",IF(AND(B144&gt;=基本情報!$C$9,B144&lt;=基本情報!$E$9),"○",IF(TRUE,"×"))))))</f>
        <v>×</v>
      </c>
      <c r="K144" t="str">
        <f>IF(AND(YEAR(B144)=YEAR($B$8)+1,MONTH(B144)=4),"×",IF(B144&lt;基本情報!$C$12,"×",IF(B144&lt;基本情報!$C$13,"-",IF(B144&gt;=基本情報!$E$13+1,"×",IF(AND(B144&gt;=基本情報!$C$13,B144&lt;=基本情報!$E$13),"○",IF(TRUE,"×"))))))</f>
        <v>×</v>
      </c>
    </row>
    <row r="145" spans="2:11" x14ac:dyDescent="0.4">
      <c r="B145" s="8">
        <f t="shared" si="14"/>
        <v>46250</v>
      </c>
      <c r="C145" s="36" t="str">
        <f t="shared" si="10"/>
        <v>日</v>
      </c>
      <c r="D145" s="45" t="str">
        <f>IF(WEEKDAY(B145,2)&gt;5,"休日",IFERROR(IF(VLOOKUP(B145,祝日!B:B,1,FALSE),"休日",""),""))</f>
        <v>休日</v>
      </c>
      <c r="E145" s="169"/>
      <c r="F145" s="170" t="str">
        <f t="shared" si="11"/>
        <v>休工</v>
      </c>
      <c r="G145" s="169"/>
      <c r="H145" s="170" t="str">
        <f t="shared" si="12"/>
        <v>休工</v>
      </c>
      <c r="I145" t="str">
        <f t="shared" si="13"/>
        <v>○</v>
      </c>
      <c r="J145" t="str">
        <f>IF(AND(YEAR(B145)=YEAR($B$8)+1,MONTH(B145)=4),"×",IF(B145&lt;基本情報!$C$8,"×",IF(B145&lt;基本情報!$C$9,"-",IF(B145&gt;=基本情報!$E$9+1,"×",IF(AND(B145&gt;=基本情報!$C$9,B145&lt;=基本情報!$E$9),"○",IF(TRUE,"×"))))))</f>
        <v>×</v>
      </c>
      <c r="K145" t="str">
        <f>IF(AND(YEAR(B145)=YEAR($B$8)+1,MONTH(B145)=4),"×",IF(B145&lt;基本情報!$C$12,"×",IF(B145&lt;基本情報!$C$13,"-",IF(B145&gt;=基本情報!$E$13+1,"×",IF(AND(B145&gt;=基本情報!$C$13,B145&lt;=基本情報!$E$13),"○",IF(TRUE,"×"))))))</f>
        <v>×</v>
      </c>
    </row>
    <row r="146" spans="2:11" x14ac:dyDescent="0.4">
      <c r="B146" s="8">
        <f t="shared" si="14"/>
        <v>46251</v>
      </c>
      <c r="C146" s="36" t="str">
        <f t="shared" si="10"/>
        <v>月</v>
      </c>
      <c r="D146" s="45" t="str">
        <f>IF(WEEKDAY(B146,2)&gt;5,"休日",IFERROR(IF(VLOOKUP(B146,祝日!B:B,1,FALSE),"休日",""),""))</f>
        <v/>
      </c>
      <c r="E146" s="169"/>
      <c r="F146" s="170" t="str">
        <f t="shared" si="11"/>
        <v/>
      </c>
      <c r="G146" s="169"/>
      <c r="H146" s="170" t="str">
        <f t="shared" si="12"/>
        <v/>
      </c>
      <c r="I146" t="str">
        <f t="shared" si="13"/>
        <v>○</v>
      </c>
      <c r="J146" t="str">
        <f>IF(AND(YEAR(B146)=YEAR($B$8)+1,MONTH(B146)=4),"×",IF(B146&lt;基本情報!$C$8,"×",IF(B146&lt;基本情報!$C$9,"-",IF(B146&gt;=基本情報!$E$9+1,"×",IF(AND(B146&gt;=基本情報!$C$9,B146&lt;=基本情報!$E$9),"○",IF(TRUE,"×"))))))</f>
        <v>×</v>
      </c>
      <c r="K146" t="str">
        <f>IF(AND(YEAR(B146)=YEAR($B$8)+1,MONTH(B146)=4),"×",IF(B146&lt;基本情報!$C$12,"×",IF(B146&lt;基本情報!$C$13,"-",IF(B146&gt;=基本情報!$E$13+1,"×",IF(AND(B146&gt;=基本情報!$C$13,B146&lt;=基本情報!$E$13),"○",IF(TRUE,"×"))))))</f>
        <v>×</v>
      </c>
    </row>
    <row r="147" spans="2:11" x14ac:dyDescent="0.4">
      <c r="B147" s="8">
        <f t="shared" si="14"/>
        <v>46252</v>
      </c>
      <c r="C147" s="36" t="str">
        <f t="shared" si="10"/>
        <v>火</v>
      </c>
      <c r="D147" s="45" t="str">
        <f>IF(WEEKDAY(B147,2)&gt;5,"休日",IFERROR(IF(VLOOKUP(B147,祝日!B:B,1,FALSE),"休日",""),""))</f>
        <v/>
      </c>
      <c r="E147" s="169"/>
      <c r="F147" s="170" t="str">
        <f t="shared" si="11"/>
        <v/>
      </c>
      <c r="G147" s="169"/>
      <c r="H147" s="170" t="str">
        <f t="shared" si="12"/>
        <v/>
      </c>
      <c r="I147" t="str">
        <f t="shared" si="13"/>
        <v>○</v>
      </c>
      <c r="J147" t="str">
        <f>IF(AND(YEAR(B147)=YEAR($B$8)+1,MONTH(B147)=4),"×",IF(B147&lt;基本情報!$C$8,"×",IF(B147&lt;基本情報!$C$9,"-",IF(B147&gt;=基本情報!$E$9+1,"×",IF(AND(B147&gt;=基本情報!$C$9,B147&lt;=基本情報!$E$9),"○",IF(TRUE,"×"))))))</f>
        <v>×</v>
      </c>
      <c r="K147" t="str">
        <f>IF(AND(YEAR(B147)=YEAR($B$8)+1,MONTH(B147)=4),"×",IF(B147&lt;基本情報!$C$12,"×",IF(B147&lt;基本情報!$C$13,"-",IF(B147&gt;=基本情報!$E$13+1,"×",IF(AND(B147&gt;=基本情報!$C$13,B147&lt;=基本情報!$E$13),"○",IF(TRUE,"×"))))))</f>
        <v>×</v>
      </c>
    </row>
    <row r="148" spans="2:11" x14ac:dyDescent="0.4">
      <c r="B148" s="8">
        <f t="shared" si="14"/>
        <v>46253</v>
      </c>
      <c r="C148" s="36" t="str">
        <f t="shared" si="10"/>
        <v>水</v>
      </c>
      <c r="D148" s="45" t="str">
        <f>IF(WEEKDAY(B148,2)&gt;5,"休日",IFERROR(IF(VLOOKUP(B148,祝日!B:B,1,FALSE),"休日",""),""))</f>
        <v/>
      </c>
      <c r="E148" s="169"/>
      <c r="F148" s="170" t="str">
        <f t="shared" si="11"/>
        <v/>
      </c>
      <c r="G148" s="169"/>
      <c r="H148" s="170" t="str">
        <f t="shared" si="12"/>
        <v/>
      </c>
      <c r="I148" t="str">
        <f t="shared" si="13"/>
        <v>○</v>
      </c>
      <c r="J148" t="str">
        <f>IF(AND(YEAR(B148)=YEAR($B$8)+1,MONTH(B148)=4),"×",IF(B148&lt;基本情報!$C$8,"×",IF(B148&lt;基本情報!$C$9,"-",IF(B148&gt;=基本情報!$E$9+1,"×",IF(AND(B148&gt;=基本情報!$C$9,B148&lt;=基本情報!$E$9),"○",IF(TRUE,"×"))))))</f>
        <v>×</v>
      </c>
      <c r="K148" t="str">
        <f>IF(AND(YEAR(B148)=YEAR($B$8)+1,MONTH(B148)=4),"×",IF(B148&lt;基本情報!$C$12,"×",IF(B148&lt;基本情報!$C$13,"-",IF(B148&gt;=基本情報!$E$13+1,"×",IF(AND(B148&gt;=基本情報!$C$13,B148&lt;=基本情報!$E$13),"○",IF(TRUE,"×"))))))</f>
        <v>×</v>
      </c>
    </row>
    <row r="149" spans="2:11" x14ac:dyDescent="0.4">
      <c r="B149" s="8">
        <f t="shared" si="14"/>
        <v>46254</v>
      </c>
      <c r="C149" s="36" t="str">
        <f t="shared" si="10"/>
        <v>木</v>
      </c>
      <c r="D149" s="45" t="str">
        <f>IF(WEEKDAY(B149,2)&gt;5,"休日",IFERROR(IF(VLOOKUP(B149,祝日!B:B,1,FALSE),"休日",""),""))</f>
        <v/>
      </c>
      <c r="E149" s="169"/>
      <c r="F149" s="170" t="str">
        <f t="shared" si="11"/>
        <v/>
      </c>
      <c r="G149" s="169"/>
      <c r="H149" s="170" t="str">
        <f t="shared" si="12"/>
        <v/>
      </c>
      <c r="I149" t="str">
        <f t="shared" si="13"/>
        <v>○</v>
      </c>
      <c r="J149" t="str">
        <f>IF(AND(YEAR(B149)=YEAR($B$8)+1,MONTH(B149)=4),"×",IF(B149&lt;基本情報!$C$8,"×",IF(B149&lt;基本情報!$C$9,"-",IF(B149&gt;=基本情報!$E$9+1,"×",IF(AND(B149&gt;=基本情報!$C$9,B149&lt;=基本情報!$E$9),"○",IF(TRUE,"×"))))))</f>
        <v>×</v>
      </c>
      <c r="K149" t="str">
        <f>IF(AND(YEAR(B149)=YEAR($B$8)+1,MONTH(B149)=4),"×",IF(B149&lt;基本情報!$C$12,"×",IF(B149&lt;基本情報!$C$13,"-",IF(B149&gt;=基本情報!$E$13+1,"×",IF(AND(B149&gt;=基本情報!$C$13,B149&lt;=基本情報!$E$13),"○",IF(TRUE,"×"))))))</f>
        <v>×</v>
      </c>
    </row>
    <row r="150" spans="2:11" x14ac:dyDescent="0.4">
      <c r="B150" s="8">
        <f t="shared" si="14"/>
        <v>46255</v>
      </c>
      <c r="C150" s="36" t="str">
        <f t="shared" si="10"/>
        <v>金</v>
      </c>
      <c r="D150" s="45" t="str">
        <f>IF(WEEKDAY(B150,2)&gt;5,"休日",IFERROR(IF(VLOOKUP(B150,祝日!B:B,1,FALSE),"休日",""),""))</f>
        <v/>
      </c>
      <c r="E150" s="169"/>
      <c r="F150" s="170" t="str">
        <f t="shared" si="11"/>
        <v/>
      </c>
      <c r="G150" s="169"/>
      <c r="H150" s="170" t="str">
        <f t="shared" si="12"/>
        <v/>
      </c>
      <c r="I150" t="str">
        <f t="shared" si="13"/>
        <v>○</v>
      </c>
      <c r="J150" t="str">
        <f>IF(AND(YEAR(B150)=YEAR($B$8)+1,MONTH(B150)=4),"×",IF(B150&lt;基本情報!$C$8,"×",IF(B150&lt;基本情報!$C$9,"-",IF(B150&gt;=基本情報!$E$9+1,"×",IF(AND(B150&gt;=基本情報!$C$9,B150&lt;=基本情報!$E$9),"○",IF(TRUE,"×"))))))</f>
        <v>×</v>
      </c>
      <c r="K150" t="str">
        <f>IF(AND(YEAR(B150)=YEAR($B$8)+1,MONTH(B150)=4),"×",IF(B150&lt;基本情報!$C$12,"×",IF(B150&lt;基本情報!$C$13,"-",IF(B150&gt;=基本情報!$E$13+1,"×",IF(AND(B150&gt;=基本情報!$C$13,B150&lt;=基本情報!$E$13),"○",IF(TRUE,"×"))))))</f>
        <v>×</v>
      </c>
    </row>
    <row r="151" spans="2:11" x14ac:dyDescent="0.4">
      <c r="B151" s="8">
        <f t="shared" si="14"/>
        <v>46256</v>
      </c>
      <c r="C151" s="36" t="str">
        <f t="shared" si="10"/>
        <v>土</v>
      </c>
      <c r="D151" s="45" t="str">
        <f>IF(WEEKDAY(B151,2)&gt;5,"休日",IFERROR(IF(VLOOKUP(B151,祝日!B:B,1,FALSE),"休日",""),""))</f>
        <v>休日</v>
      </c>
      <c r="E151" s="169"/>
      <c r="F151" s="170" t="str">
        <f t="shared" si="11"/>
        <v>休工</v>
      </c>
      <c r="G151" s="169"/>
      <c r="H151" s="170" t="str">
        <f t="shared" si="12"/>
        <v>休工</v>
      </c>
      <c r="I151" t="str">
        <f t="shared" si="13"/>
        <v>○</v>
      </c>
      <c r="J151" t="str">
        <f>IF(AND(YEAR(B151)=YEAR($B$8)+1,MONTH(B151)=4),"×",IF(B151&lt;基本情報!$C$8,"×",IF(B151&lt;基本情報!$C$9,"-",IF(B151&gt;=基本情報!$E$9+1,"×",IF(AND(B151&gt;=基本情報!$C$9,B151&lt;=基本情報!$E$9),"○",IF(TRUE,"×"))))))</f>
        <v>×</v>
      </c>
      <c r="K151" t="str">
        <f>IF(AND(YEAR(B151)=YEAR($B$8)+1,MONTH(B151)=4),"×",IF(B151&lt;基本情報!$C$12,"×",IF(B151&lt;基本情報!$C$13,"-",IF(B151&gt;=基本情報!$E$13+1,"×",IF(AND(B151&gt;=基本情報!$C$13,B151&lt;=基本情報!$E$13),"○",IF(TRUE,"×"))))))</f>
        <v>×</v>
      </c>
    </row>
    <row r="152" spans="2:11" x14ac:dyDescent="0.4">
      <c r="B152" s="8">
        <f t="shared" si="14"/>
        <v>46257</v>
      </c>
      <c r="C152" s="36" t="str">
        <f t="shared" si="10"/>
        <v>日</v>
      </c>
      <c r="D152" s="45" t="str">
        <f>IF(WEEKDAY(B152,2)&gt;5,"休日",IFERROR(IF(VLOOKUP(B152,祝日!B:B,1,FALSE),"休日",""),""))</f>
        <v>休日</v>
      </c>
      <c r="E152" s="169"/>
      <c r="F152" s="170" t="str">
        <f t="shared" si="11"/>
        <v>休工</v>
      </c>
      <c r="G152" s="169"/>
      <c r="H152" s="170" t="str">
        <f t="shared" si="12"/>
        <v>休工</v>
      </c>
      <c r="I152" t="str">
        <f t="shared" si="13"/>
        <v>○</v>
      </c>
      <c r="J152" t="str">
        <f>IF(AND(YEAR(B152)=YEAR($B$8)+1,MONTH(B152)=4),"×",IF(B152&lt;基本情報!$C$8,"×",IF(B152&lt;基本情報!$C$9,"-",IF(B152&gt;=基本情報!$E$9+1,"×",IF(AND(B152&gt;=基本情報!$C$9,B152&lt;=基本情報!$E$9),"○",IF(TRUE,"×"))))))</f>
        <v>×</v>
      </c>
      <c r="K152" t="str">
        <f>IF(AND(YEAR(B152)=YEAR($B$8)+1,MONTH(B152)=4),"×",IF(B152&lt;基本情報!$C$12,"×",IF(B152&lt;基本情報!$C$13,"-",IF(B152&gt;=基本情報!$E$13+1,"×",IF(AND(B152&gt;=基本情報!$C$13,B152&lt;=基本情報!$E$13),"○",IF(TRUE,"×"))))))</f>
        <v>×</v>
      </c>
    </row>
    <row r="153" spans="2:11" x14ac:dyDescent="0.4">
      <c r="B153" s="8">
        <f t="shared" si="14"/>
        <v>46258</v>
      </c>
      <c r="C153" s="36" t="str">
        <f t="shared" si="10"/>
        <v>月</v>
      </c>
      <c r="D153" s="45" t="str">
        <f>IF(WEEKDAY(B153,2)&gt;5,"休日",IFERROR(IF(VLOOKUP(B153,祝日!B:B,1,FALSE),"休日",""),""))</f>
        <v/>
      </c>
      <c r="E153" s="169"/>
      <c r="F153" s="170" t="str">
        <f t="shared" si="11"/>
        <v/>
      </c>
      <c r="G153" s="169"/>
      <c r="H153" s="170" t="str">
        <f t="shared" si="12"/>
        <v/>
      </c>
      <c r="I153" t="str">
        <f t="shared" si="13"/>
        <v>○</v>
      </c>
      <c r="J153" t="str">
        <f>IF(AND(YEAR(B153)=YEAR($B$8)+1,MONTH(B153)=4),"×",IF(B153&lt;基本情報!$C$8,"×",IF(B153&lt;基本情報!$C$9,"-",IF(B153&gt;=基本情報!$E$9+1,"×",IF(AND(B153&gt;=基本情報!$C$9,B153&lt;=基本情報!$E$9),"○",IF(TRUE,"×"))))))</f>
        <v>×</v>
      </c>
      <c r="K153" t="str">
        <f>IF(AND(YEAR(B153)=YEAR($B$8)+1,MONTH(B153)=4),"×",IF(B153&lt;基本情報!$C$12,"×",IF(B153&lt;基本情報!$C$13,"-",IF(B153&gt;=基本情報!$E$13+1,"×",IF(AND(B153&gt;=基本情報!$C$13,B153&lt;=基本情報!$E$13),"○",IF(TRUE,"×"))))))</f>
        <v>×</v>
      </c>
    </row>
    <row r="154" spans="2:11" x14ac:dyDescent="0.4">
      <c r="B154" s="8">
        <f t="shared" si="14"/>
        <v>46259</v>
      </c>
      <c r="C154" s="36" t="str">
        <f t="shared" si="10"/>
        <v>火</v>
      </c>
      <c r="D154" s="45" t="str">
        <f>IF(WEEKDAY(B154,2)&gt;5,"休日",IFERROR(IF(VLOOKUP(B154,祝日!B:B,1,FALSE),"休日",""),""))</f>
        <v/>
      </c>
      <c r="E154" s="169"/>
      <c r="F154" s="170" t="str">
        <f t="shared" si="11"/>
        <v/>
      </c>
      <c r="G154" s="169"/>
      <c r="H154" s="170" t="str">
        <f t="shared" si="12"/>
        <v/>
      </c>
      <c r="I154" t="str">
        <f t="shared" si="13"/>
        <v>○</v>
      </c>
      <c r="J154" t="str">
        <f>IF(AND(YEAR(B154)=YEAR($B$8)+1,MONTH(B154)=4),"×",IF(B154&lt;基本情報!$C$8,"×",IF(B154&lt;基本情報!$C$9,"-",IF(B154&gt;=基本情報!$E$9+1,"×",IF(AND(B154&gt;=基本情報!$C$9,B154&lt;=基本情報!$E$9),"○",IF(TRUE,"×"))))))</f>
        <v>×</v>
      </c>
      <c r="K154" t="str">
        <f>IF(AND(YEAR(B154)=YEAR($B$8)+1,MONTH(B154)=4),"×",IF(B154&lt;基本情報!$C$12,"×",IF(B154&lt;基本情報!$C$13,"-",IF(B154&gt;=基本情報!$E$13+1,"×",IF(AND(B154&gt;=基本情報!$C$13,B154&lt;=基本情報!$E$13),"○",IF(TRUE,"×"))))))</f>
        <v>×</v>
      </c>
    </row>
    <row r="155" spans="2:11" x14ac:dyDescent="0.4">
      <c r="B155" s="8">
        <f t="shared" si="14"/>
        <v>46260</v>
      </c>
      <c r="C155" s="36" t="str">
        <f t="shared" si="10"/>
        <v>水</v>
      </c>
      <c r="D155" s="45" t="str">
        <f>IF(WEEKDAY(B155,2)&gt;5,"休日",IFERROR(IF(VLOOKUP(B155,祝日!B:B,1,FALSE),"休日",""),""))</f>
        <v/>
      </c>
      <c r="E155" s="169"/>
      <c r="F155" s="170" t="str">
        <f t="shared" si="11"/>
        <v/>
      </c>
      <c r="G155" s="169"/>
      <c r="H155" s="170" t="str">
        <f t="shared" si="12"/>
        <v/>
      </c>
      <c r="I155" t="str">
        <f t="shared" si="13"/>
        <v>○</v>
      </c>
      <c r="J155" t="str">
        <f>IF(AND(YEAR(B155)=YEAR($B$8)+1,MONTH(B155)=4),"×",IF(B155&lt;基本情報!$C$8,"×",IF(B155&lt;基本情報!$C$9,"-",IF(B155&gt;=基本情報!$E$9+1,"×",IF(AND(B155&gt;=基本情報!$C$9,B155&lt;=基本情報!$E$9),"○",IF(TRUE,"×"))))))</f>
        <v>×</v>
      </c>
      <c r="K155" t="str">
        <f>IF(AND(YEAR(B155)=YEAR($B$8)+1,MONTH(B155)=4),"×",IF(B155&lt;基本情報!$C$12,"×",IF(B155&lt;基本情報!$C$13,"-",IF(B155&gt;=基本情報!$E$13+1,"×",IF(AND(B155&gt;=基本情報!$C$13,B155&lt;=基本情報!$E$13),"○",IF(TRUE,"×"))))))</f>
        <v>×</v>
      </c>
    </row>
    <row r="156" spans="2:11" x14ac:dyDescent="0.4">
      <c r="B156" s="8">
        <f t="shared" si="14"/>
        <v>46261</v>
      </c>
      <c r="C156" s="36" t="str">
        <f t="shared" si="10"/>
        <v>木</v>
      </c>
      <c r="D156" s="45" t="str">
        <f>IF(WEEKDAY(B156,2)&gt;5,"休日",IFERROR(IF(VLOOKUP(B156,祝日!B:B,1,FALSE),"休日",""),""))</f>
        <v/>
      </c>
      <c r="E156" s="169"/>
      <c r="F156" s="170" t="str">
        <f t="shared" si="11"/>
        <v/>
      </c>
      <c r="G156" s="169"/>
      <c r="H156" s="170" t="str">
        <f t="shared" si="12"/>
        <v/>
      </c>
      <c r="I156" t="str">
        <f t="shared" si="13"/>
        <v>○</v>
      </c>
      <c r="J156" t="str">
        <f>IF(AND(YEAR(B156)=YEAR($B$8)+1,MONTH(B156)=4),"×",IF(B156&lt;基本情報!$C$8,"×",IF(B156&lt;基本情報!$C$9,"-",IF(B156&gt;=基本情報!$E$9+1,"×",IF(AND(B156&gt;=基本情報!$C$9,B156&lt;=基本情報!$E$9),"○",IF(TRUE,"×"))))))</f>
        <v>×</v>
      </c>
      <c r="K156" t="str">
        <f>IF(AND(YEAR(B156)=YEAR($B$8)+1,MONTH(B156)=4),"×",IF(B156&lt;基本情報!$C$12,"×",IF(B156&lt;基本情報!$C$13,"-",IF(B156&gt;=基本情報!$E$13+1,"×",IF(AND(B156&gt;=基本情報!$C$13,B156&lt;=基本情報!$E$13),"○",IF(TRUE,"×"))))))</f>
        <v>×</v>
      </c>
    </row>
    <row r="157" spans="2:11" x14ac:dyDescent="0.4">
      <c r="B157" s="8">
        <f t="shared" si="14"/>
        <v>46262</v>
      </c>
      <c r="C157" s="36" t="str">
        <f t="shared" si="10"/>
        <v>金</v>
      </c>
      <c r="D157" s="45" t="str">
        <f>IF(WEEKDAY(B157,2)&gt;5,"休日",IFERROR(IF(VLOOKUP(B157,祝日!B:B,1,FALSE),"休日",""),""))</f>
        <v/>
      </c>
      <c r="E157" s="169"/>
      <c r="F157" s="170" t="str">
        <f t="shared" si="11"/>
        <v/>
      </c>
      <c r="G157" s="169"/>
      <c r="H157" s="170" t="str">
        <f t="shared" si="12"/>
        <v/>
      </c>
      <c r="I157" t="str">
        <f t="shared" si="13"/>
        <v>○</v>
      </c>
      <c r="J157" t="str">
        <f>IF(AND(YEAR(B157)=YEAR($B$8)+1,MONTH(B157)=4),"×",IF(B157&lt;基本情報!$C$8,"×",IF(B157&lt;基本情報!$C$9,"-",IF(B157&gt;=基本情報!$E$9+1,"×",IF(AND(B157&gt;=基本情報!$C$9,B157&lt;=基本情報!$E$9),"○",IF(TRUE,"×"))))))</f>
        <v>×</v>
      </c>
      <c r="K157" t="str">
        <f>IF(AND(YEAR(B157)=YEAR($B$8)+1,MONTH(B157)=4),"×",IF(B157&lt;基本情報!$C$12,"×",IF(B157&lt;基本情報!$C$13,"-",IF(B157&gt;=基本情報!$E$13+1,"×",IF(AND(B157&gt;=基本情報!$C$13,B157&lt;=基本情報!$E$13),"○",IF(TRUE,"×"))))))</f>
        <v>×</v>
      </c>
    </row>
    <row r="158" spans="2:11" x14ac:dyDescent="0.4">
      <c r="B158" s="8">
        <f t="shared" si="14"/>
        <v>46263</v>
      </c>
      <c r="C158" s="36" t="str">
        <f t="shared" si="10"/>
        <v>土</v>
      </c>
      <c r="D158" s="45" t="str">
        <f>IF(WEEKDAY(B158,2)&gt;5,"休日",IFERROR(IF(VLOOKUP(B158,祝日!B:B,1,FALSE),"休日",""),""))</f>
        <v>休日</v>
      </c>
      <c r="E158" s="169"/>
      <c r="F158" s="170" t="str">
        <f t="shared" si="11"/>
        <v>休工</v>
      </c>
      <c r="G158" s="169"/>
      <c r="H158" s="170" t="str">
        <f t="shared" si="12"/>
        <v>休工</v>
      </c>
      <c r="I158" t="str">
        <f t="shared" si="13"/>
        <v>○</v>
      </c>
      <c r="J158" t="str">
        <f>IF(AND(YEAR(B158)=YEAR($B$8)+1,MONTH(B158)=4),"×",IF(B158&lt;基本情報!$C$8,"×",IF(B158&lt;基本情報!$C$9,"-",IF(B158&gt;=基本情報!$E$9+1,"×",IF(AND(B158&gt;=基本情報!$C$9,B158&lt;=基本情報!$E$9),"○",IF(TRUE,"×"))))))</f>
        <v>×</v>
      </c>
      <c r="K158" t="str">
        <f>IF(AND(YEAR(B158)=YEAR($B$8)+1,MONTH(B158)=4),"×",IF(B158&lt;基本情報!$C$12,"×",IF(B158&lt;基本情報!$C$13,"-",IF(B158&gt;=基本情報!$E$13+1,"×",IF(AND(B158&gt;=基本情報!$C$13,B158&lt;=基本情報!$E$13),"○",IF(TRUE,"×"))))))</f>
        <v>×</v>
      </c>
    </row>
    <row r="159" spans="2:11" x14ac:dyDescent="0.4">
      <c r="B159" s="8">
        <f t="shared" si="14"/>
        <v>46264</v>
      </c>
      <c r="C159" s="36" t="str">
        <f t="shared" si="10"/>
        <v>日</v>
      </c>
      <c r="D159" s="45" t="str">
        <f>IF(WEEKDAY(B159,2)&gt;5,"休日",IFERROR(IF(VLOOKUP(B159,祝日!B:B,1,FALSE),"休日",""),""))</f>
        <v>休日</v>
      </c>
      <c r="E159" s="169"/>
      <c r="F159" s="170" t="str">
        <f t="shared" si="11"/>
        <v>休工</v>
      </c>
      <c r="G159" s="169"/>
      <c r="H159" s="170" t="str">
        <f t="shared" si="12"/>
        <v>休工</v>
      </c>
      <c r="I159" t="str">
        <f t="shared" si="13"/>
        <v>○</v>
      </c>
      <c r="J159" t="str">
        <f>IF(AND(YEAR(B159)=YEAR($B$8)+1,MONTH(B159)=4),"×",IF(B159&lt;基本情報!$C$8,"×",IF(B159&lt;基本情報!$C$9,"-",IF(B159&gt;=基本情報!$E$9+1,"×",IF(AND(B159&gt;=基本情報!$C$9,B159&lt;=基本情報!$E$9),"○",IF(TRUE,"×"))))))</f>
        <v>×</v>
      </c>
      <c r="K159" t="str">
        <f>IF(AND(YEAR(B159)=YEAR($B$8)+1,MONTH(B159)=4),"×",IF(B159&lt;基本情報!$C$12,"×",IF(B159&lt;基本情報!$C$13,"-",IF(B159&gt;=基本情報!$E$13+1,"×",IF(AND(B159&gt;=基本情報!$C$13,B159&lt;=基本情報!$E$13),"○",IF(TRUE,"×"))))))</f>
        <v>×</v>
      </c>
    </row>
    <row r="160" spans="2:11" x14ac:dyDescent="0.4">
      <c r="B160" s="8">
        <f t="shared" si="14"/>
        <v>46265</v>
      </c>
      <c r="C160" s="36" t="str">
        <f t="shared" si="10"/>
        <v>月</v>
      </c>
      <c r="D160" s="45" t="str">
        <f>IF(WEEKDAY(B160,2)&gt;5,"休日",IFERROR(IF(VLOOKUP(B160,祝日!B:B,1,FALSE),"休日",""),""))</f>
        <v/>
      </c>
      <c r="E160" s="169"/>
      <c r="F160" s="170" t="str">
        <f t="shared" si="11"/>
        <v/>
      </c>
      <c r="G160" s="169"/>
      <c r="H160" s="170" t="str">
        <f t="shared" si="12"/>
        <v/>
      </c>
      <c r="I160" t="str">
        <f t="shared" si="13"/>
        <v>○</v>
      </c>
      <c r="J160" t="str">
        <f>IF(AND(YEAR(B160)=YEAR($B$8)+1,MONTH(B160)=4),"×",IF(B160&lt;基本情報!$C$8,"×",IF(B160&lt;基本情報!$C$9,"-",IF(B160&gt;=基本情報!$E$9+1,"×",IF(AND(B160&gt;=基本情報!$C$9,B160&lt;=基本情報!$E$9),"○",IF(TRUE,"×"))))))</f>
        <v>×</v>
      </c>
      <c r="K160" t="str">
        <f>IF(AND(YEAR(B160)=YEAR($B$8)+1,MONTH(B160)=4),"×",IF(B160&lt;基本情報!$C$12,"×",IF(B160&lt;基本情報!$C$13,"-",IF(B160&gt;=基本情報!$E$13+1,"×",IF(AND(B160&gt;=基本情報!$C$13,B160&lt;=基本情報!$E$13),"○",IF(TRUE,"×"))))))</f>
        <v>×</v>
      </c>
    </row>
    <row r="161" spans="2:11" x14ac:dyDescent="0.4">
      <c r="B161" s="8">
        <f t="shared" si="14"/>
        <v>46266</v>
      </c>
      <c r="C161" s="36" t="str">
        <f t="shared" si="10"/>
        <v>火</v>
      </c>
      <c r="D161" s="45" t="str">
        <f>IF(WEEKDAY(B161,2)&gt;5,"休日",IFERROR(IF(VLOOKUP(B161,祝日!B:B,1,FALSE),"休日",""),""))</f>
        <v/>
      </c>
      <c r="E161" s="169"/>
      <c r="F161" s="170" t="str">
        <f t="shared" si="11"/>
        <v/>
      </c>
      <c r="G161" s="169"/>
      <c r="H161" s="170" t="str">
        <f t="shared" si="12"/>
        <v/>
      </c>
      <c r="I161" t="str">
        <f t="shared" si="13"/>
        <v>○</v>
      </c>
      <c r="J161" t="str">
        <f>IF(AND(YEAR(B161)=YEAR($B$8)+1,MONTH(B161)=4),"×",IF(B161&lt;基本情報!$C$8,"×",IF(B161&lt;基本情報!$C$9,"-",IF(B161&gt;=基本情報!$E$9+1,"×",IF(AND(B161&gt;=基本情報!$C$9,B161&lt;=基本情報!$E$9),"○",IF(TRUE,"×"))))))</f>
        <v>×</v>
      </c>
      <c r="K161" t="str">
        <f>IF(AND(YEAR(B161)=YEAR($B$8)+1,MONTH(B161)=4),"×",IF(B161&lt;基本情報!$C$12,"×",IF(B161&lt;基本情報!$C$13,"-",IF(B161&gt;=基本情報!$E$13+1,"×",IF(AND(B161&gt;=基本情報!$C$13,B161&lt;=基本情報!$E$13),"○",IF(TRUE,"×"))))))</f>
        <v>×</v>
      </c>
    </row>
    <row r="162" spans="2:11" x14ac:dyDescent="0.4">
      <c r="B162" s="8">
        <f t="shared" si="14"/>
        <v>46267</v>
      </c>
      <c r="C162" s="36" t="str">
        <f t="shared" si="10"/>
        <v>水</v>
      </c>
      <c r="D162" s="45" t="str">
        <f>IF(WEEKDAY(B162,2)&gt;5,"休日",IFERROR(IF(VLOOKUP(B162,祝日!B:B,1,FALSE),"休日",""),""))</f>
        <v/>
      </c>
      <c r="E162" s="169"/>
      <c r="F162" s="170" t="str">
        <f t="shared" si="11"/>
        <v/>
      </c>
      <c r="G162" s="169"/>
      <c r="H162" s="170" t="str">
        <f t="shared" si="12"/>
        <v/>
      </c>
      <c r="I162" t="str">
        <f t="shared" si="13"/>
        <v>○</v>
      </c>
      <c r="J162" t="str">
        <f>IF(AND(YEAR(B162)=YEAR($B$8)+1,MONTH(B162)=4),"×",IF(B162&lt;基本情報!$C$8,"×",IF(B162&lt;基本情報!$C$9,"-",IF(B162&gt;=基本情報!$E$9+1,"×",IF(AND(B162&gt;=基本情報!$C$9,B162&lt;=基本情報!$E$9),"○",IF(TRUE,"×"))))))</f>
        <v>×</v>
      </c>
      <c r="K162" t="str">
        <f>IF(AND(YEAR(B162)=YEAR($B$8)+1,MONTH(B162)=4),"×",IF(B162&lt;基本情報!$C$12,"×",IF(B162&lt;基本情報!$C$13,"-",IF(B162&gt;=基本情報!$E$13+1,"×",IF(AND(B162&gt;=基本情報!$C$13,B162&lt;=基本情報!$E$13),"○",IF(TRUE,"×"))))))</f>
        <v>×</v>
      </c>
    </row>
    <row r="163" spans="2:11" x14ac:dyDescent="0.4">
      <c r="B163" s="8">
        <f t="shared" si="14"/>
        <v>46268</v>
      </c>
      <c r="C163" s="36" t="str">
        <f t="shared" si="10"/>
        <v>木</v>
      </c>
      <c r="D163" s="45" t="str">
        <f>IF(WEEKDAY(B163,2)&gt;5,"休日",IFERROR(IF(VLOOKUP(B163,祝日!B:B,1,FALSE),"休日",""),""))</f>
        <v/>
      </c>
      <c r="E163" s="169"/>
      <c r="F163" s="170" t="str">
        <f t="shared" si="11"/>
        <v/>
      </c>
      <c r="G163" s="169"/>
      <c r="H163" s="170" t="str">
        <f t="shared" si="12"/>
        <v/>
      </c>
      <c r="I163" t="str">
        <f t="shared" si="13"/>
        <v>○</v>
      </c>
      <c r="J163" t="str">
        <f>IF(AND(YEAR(B163)=YEAR($B$8)+1,MONTH(B163)=4),"×",IF(B163&lt;基本情報!$C$8,"×",IF(B163&lt;基本情報!$C$9,"-",IF(B163&gt;=基本情報!$E$9+1,"×",IF(AND(B163&gt;=基本情報!$C$9,B163&lt;=基本情報!$E$9),"○",IF(TRUE,"×"))))))</f>
        <v>×</v>
      </c>
      <c r="K163" t="str">
        <f>IF(AND(YEAR(B163)=YEAR($B$8)+1,MONTH(B163)=4),"×",IF(B163&lt;基本情報!$C$12,"×",IF(B163&lt;基本情報!$C$13,"-",IF(B163&gt;=基本情報!$E$13+1,"×",IF(AND(B163&gt;=基本情報!$C$13,B163&lt;=基本情報!$E$13),"○",IF(TRUE,"×"))))))</f>
        <v>×</v>
      </c>
    </row>
    <row r="164" spans="2:11" x14ac:dyDescent="0.4">
      <c r="B164" s="8">
        <f t="shared" si="14"/>
        <v>46269</v>
      </c>
      <c r="C164" s="36" t="str">
        <f t="shared" si="10"/>
        <v>金</v>
      </c>
      <c r="D164" s="45" t="str">
        <f>IF(WEEKDAY(B164,2)&gt;5,"休日",IFERROR(IF(VLOOKUP(B164,祝日!B:B,1,FALSE),"休日",""),""))</f>
        <v/>
      </c>
      <c r="E164" s="169"/>
      <c r="F164" s="170" t="str">
        <f t="shared" si="11"/>
        <v/>
      </c>
      <c r="G164" s="169"/>
      <c r="H164" s="170" t="str">
        <f t="shared" si="12"/>
        <v/>
      </c>
      <c r="I164" t="str">
        <f t="shared" si="13"/>
        <v>○</v>
      </c>
      <c r="J164" t="str">
        <f>IF(AND(YEAR(B164)=YEAR($B$8)+1,MONTH(B164)=4),"×",IF(B164&lt;基本情報!$C$8,"×",IF(B164&lt;基本情報!$C$9,"-",IF(B164&gt;=基本情報!$E$9+1,"×",IF(AND(B164&gt;=基本情報!$C$9,B164&lt;=基本情報!$E$9),"○",IF(TRUE,"×"))))))</f>
        <v>×</v>
      </c>
      <c r="K164" t="str">
        <f>IF(AND(YEAR(B164)=YEAR($B$8)+1,MONTH(B164)=4),"×",IF(B164&lt;基本情報!$C$12,"×",IF(B164&lt;基本情報!$C$13,"-",IF(B164&gt;=基本情報!$E$13+1,"×",IF(AND(B164&gt;=基本情報!$C$13,B164&lt;=基本情報!$E$13),"○",IF(TRUE,"×"))))))</f>
        <v>×</v>
      </c>
    </row>
    <row r="165" spans="2:11" x14ac:dyDescent="0.4">
      <c r="B165" s="8">
        <f t="shared" si="14"/>
        <v>46270</v>
      </c>
      <c r="C165" s="36" t="str">
        <f t="shared" si="10"/>
        <v>土</v>
      </c>
      <c r="D165" s="45" t="str">
        <f>IF(WEEKDAY(B165,2)&gt;5,"休日",IFERROR(IF(VLOOKUP(B165,祝日!B:B,1,FALSE),"休日",""),""))</f>
        <v>休日</v>
      </c>
      <c r="E165" s="169"/>
      <c r="F165" s="170" t="str">
        <f t="shared" si="11"/>
        <v>休工</v>
      </c>
      <c r="G165" s="169"/>
      <c r="H165" s="170" t="str">
        <f t="shared" si="12"/>
        <v>休工</v>
      </c>
      <c r="I165" t="str">
        <f t="shared" si="13"/>
        <v>○</v>
      </c>
      <c r="J165" t="str">
        <f>IF(AND(YEAR(B165)=YEAR($B$8)+1,MONTH(B165)=4),"×",IF(B165&lt;基本情報!$C$8,"×",IF(B165&lt;基本情報!$C$9,"-",IF(B165&gt;=基本情報!$E$9+1,"×",IF(AND(B165&gt;=基本情報!$C$9,B165&lt;=基本情報!$E$9),"○",IF(TRUE,"×"))))))</f>
        <v>×</v>
      </c>
      <c r="K165" t="str">
        <f>IF(AND(YEAR(B165)=YEAR($B$8)+1,MONTH(B165)=4),"×",IF(B165&lt;基本情報!$C$12,"×",IF(B165&lt;基本情報!$C$13,"-",IF(B165&gt;=基本情報!$E$13+1,"×",IF(AND(B165&gt;=基本情報!$C$13,B165&lt;=基本情報!$E$13),"○",IF(TRUE,"×"))))))</f>
        <v>×</v>
      </c>
    </row>
    <row r="166" spans="2:11" x14ac:dyDescent="0.4">
      <c r="B166" s="8">
        <f t="shared" si="14"/>
        <v>46271</v>
      </c>
      <c r="C166" s="36" t="str">
        <f t="shared" si="10"/>
        <v>日</v>
      </c>
      <c r="D166" s="45" t="str">
        <f>IF(WEEKDAY(B166,2)&gt;5,"休日",IFERROR(IF(VLOOKUP(B166,祝日!B:B,1,FALSE),"休日",""),""))</f>
        <v>休日</v>
      </c>
      <c r="E166" s="169"/>
      <c r="F166" s="170" t="str">
        <f t="shared" si="11"/>
        <v>休工</v>
      </c>
      <c r="G166" s="169"/>
      <c r="H166" s="170" t="str">
        <f t="shared" si="12"/>
        <v>休工</v>
      </c>
      <c r="I166" t="str">
        <f t="shared" si="13"/>
        <v>○</v>
      </c>
      <c r="J166" t="str">
        <f>IF(AND(YEAR(B166)=YEAR($B$8)+1,MONTH(B166)=4),"×",IF(B166&lt;基本情報!$C$8,"×",IF(B166&lt;基本情報!$C$9,"-",IF(B166&gt;=基本情報!$E$9+1,"×",IF(AND(B166&gt;=基本情報!$C$9,B166&lt;=基本情報!$E$9),"○",IF(TRUE,"×"))))))</f>
        <v>×</v>
      </c>
      <c r="K166" t="str">
        <f>IF(AND(YEAR(B166)=YEAR($B$8)+1,MONTH(B166)=4),"×",IF(B166&lt;基本情報!$C$12,"×",IF(B166&lt;基本情報!$C$13,"-",IF(B166&gt;=基本情報!$E$13+1,"×",IF(AND(B166&gt;=基本情報!$C$13,B166&lt;=基本情報!$E$13),"○",IF(TRUE,"×"))))))</f>
        <v>×</v>
      </c>
    </row>
    <row r="167" spans="2:11" x14ac:dyDescent="0.4">
      <c r="B167" s="8">
        <f t="shared" si="14"/>
        <v>46272</v>
      </c>
      <c r="C167" s="36" t="str">
        <f t="shared" si="10"/>
        <v>月</v>
      </c>
      <c r="D167" s="45" t="str">
        <f>IF(WEEKDAY(B167,2)&gt;5,"休日",IFERROR(IF(VLOOKUP(B167,祝日!B:B,1,FALSE),"休日",""),""))</f>
        <v/>
      </c>
      <c r="E167" s="169"/>
      <c r="F167" s="170" t="str">
        <f t="shared" si="11"/>
        <v/>
      </c>
      <c r="G167" s="169"/>
      <c r="H167" s="170" t="str">
        <f t="shared" si="12"/>
        <v/>
      </c>
      <c r="I167" t="str">
        <f t="shared" si="13"/>
        <v>○</v>
      </c>
      <c r="J167" t="str">
        <f>IF(AND(YEAR(B167)=YEAR($B$8)+1,MONTH(B167)=4),"×",IF(B167&lt;基本情報!$C$8,"×",IF(B167&lt;基本情報!$C$9,"-",IF(B167&gt;=基本情報!$E$9+1,"×",IF(AND(B167&gt;=基本情報!$C$9,B167&lt;=基本情報!$E$9),"○",IF(TRUE,"×"))))))</f>
        <v>×</v>
      </c>
      <c r="K167" t="str">
        <f>IF(AND(YEAR(B167)=YEAR($B$8)+1,MONTH(B167)=4),"×",IF(B167&lt;基本情報!$C$12,"×",IF(B167&lt;基本情報!$C$13,"-",IF(B167&gt;=基本情報!$E$13+1,"×",IF(AND(B167&gt;=基本情報!$C$13,B167&lt;=基本情報!$E$13),"○",IF(TRUE,"×"))))))</f>
        <v>×</v>
      </c>
    </row>
    <row r="168" spans="2:11" x14ac:dyDescent="0.4">
      <c r="B168" s="8">
        <f t="shared" si="14"/>
        <v>46273</v>
      </c>
      <c r="C168" s="36" t="str">
        <f t="shared" si="10"/>
        <v>火</v>
      </c>
      <c r="D168" s="45" t="str">
        <f>IF(WEEKDAY(B168,2)&gt;5,"休日",IFERROR(IF(VLOOKUP(B168,祝日!B:B,1,FALSE),"休日",""),""))</f>
        <v/>
      </c>
      <c r="E168" s="169"/>
      <c r="F168" s="170" t="str">
        <f t="shared" si="11"/>
        <v/>
      </c>
      <c r="G168" s="169"/>
      <c r="H168" s="170" t="str">
        <f t="shared" si="12"/>
        <v/>
      </c>
      <c r="I168" t="str">
        <f t="shared" si="13"/>
        <v>○</v>
      </c>
      <c r="J168" t="str">
        <f>IF(AND(YEAR(B168)=YEAR($B$8)+1,MONTH(B168)=4),"×",IF(B168&lt;基本情報!$C$8,"×",IF(B168&lt;基本情報!$C$9,"-",IF(B168&gt;=基本情報!$E$9+1,"×",IF(AND(B168&gt;=基本情報!$C$9,B168&lt;=基本情報!$E$9),"○",IF(TRUE,"×"))))))</f>
        <v>×</v>
      </c>
      <c r="K168" t="str">
        <f>IF(AND(YEAR(B168)=YEAR($B$8)+1,MONTH(B168)=4),"×",IF(B168&lt;基本情報!$C$12,"×",IF(B168&lt;基本情報!$C$13,"-",IF(B168&gt;=基本情報!$E$13+1,"×",IF(AND(B168&gt;=基本情報!$C$13,B168&lt;=基本情報!$E$13),"○",IF(TRUE,"×"))))))</f>
        <v>×</v>
      </c>
    </row>
    <row r="169" spans="2:11" x14ac:dyDescent="0.4">
      <c r="B169" s="8">
        <f t="shared" si="14"/>
        <v>46274</v>
      </c>
      <c r="C169" s="36" t="str">
        <f t="shared" si="10"/>
        <v>水</v>
      </c>
      <c r="D169" s="45" t="str">
        <f>IF(WEEKDAY(B169,2)&gt;5,"休日",IFERROR(IF(VLOOKUP(B169,祝日!B:B,1,FALSE),"休日",""),""))</f>
        <v/>
      </c>
      <c r="E169" s="169"/>
      <c r="F169" s="170" t="str">
        <f t="shared" si="11"/>
        <v/>
      </c>
      <c r="G169" s="169"/>
      <c r="H169" s="170" t="str">
        <f t="shared" si="12"/>
        <v/>
      </c>
      <c r="I169" t="str">
        <f t="shared" si="13"/>
        <v>○</v>
      </c>
      <c r="J169" t="str">
        <f>IF(AND(YEAR(B169)=YEAR($B$8)+1,MONTH(B169)=4),"×",IF(B169&lt;基本情報!$C$8,"×",IF(B169&lt;基本情報!$C$9,"-",IF(B169&gt;=基本情報!$E$9+1,"×",IF(AND(B169&gt;=基本情報!$C$9,B169&lt;=基本情報!$E$9),"○",IF(TRUE,"×"))))))</f>
        <v>×</v>
      </c>
      <c r="K169" t="str">
        <f>IF(AND(YEAR(B169)=YEAR($B$8)+1,MONTH(B169)=4),"×",IF(B169&lt;基本情報!$C$12,"×",IF(B169&lt;基本情報!$C$13,"-",IF(B169&gt;=基本情報!$E$13+1,"×",IF(AND(B169&gt;=基本情報!$C$13,B169&lt;=基本情報!$E$13),"○",IF(TRUE,"×"))))))</f>
        <v>×</v>
      </c>
    </row>
    <row r="170" spans="2:11" x14ac:dyDescent="0.4">
      <c r="B170" s="8">
        <f t="shared" si="14"/>
        <v>46275</v>
      </c>
      <c r="C170" s="36" t="str">
        <f t="shared" si="10"/>
        <v>木</v>
      </c>
      <c r="D170" s="45" t="str">
        <f>IF(WEEKDAY(B170,2)&gt;5,"休日",IFERROR(IF(VLOOKUP(B170,祝日!B:B,1,FALSE),"休日",""),""))</f>
        <v/>
      </c>
      <c r="E170" s="169"/>
      <c r="F170" s="170" t="str">
        <f t="shared" si="11"/>
        <v/>
      </c>
      <c r="G170" s="169"/>
      <c r="H170" s="170" t="str">
        <f t="shared" si="12"/>
        <v/>
      </c>
      <c r="I170" t="str">
        <f t="shared" si="13"/>
        <v>○</v>
      </c>
      <c r="J170" t="str">
        <f>IF(AND(YEAR(B170)=YEAR($B$8)+1,MONTH(B170)=4),"×",IF(B170&lt;基本情報!$C$8,"×",IF(B170&lt;基本情報!$C$9,"-",IF(B170&gt;=基本情報!$E$9+1,"×",IF(AND(B170&gt;=基本情報!$C$9,B170&lt;=基本情報!$E$9),"○",IF(TRUE,"×"))))))</f>
        <v>×</v>
      </c>
      <c r="K170" t="str">
        <f>IF(AND(YEAR(B170)=YEAR($B$8)+1,MONTH(B170)=4),"×",IF(B170&lt;基本情報!$C$12,"×",IF(B170&lt;基本情報!$C$13,"-",IF(B170&gt;=基本情報!$E$13+1,"×",IF(AND(B170&gt;=基本情報!$C$13,B170&lt;=基本情報!$E$13),"○",IF(TRUE,"×"))))))</f>
        <v>×</v>
      </c>
    </row>
    <row r="171" spans="2:11" x14ac:dyDescent="0.4">
      <c r="B171" s="8">
        <f t="shared" si="14"/>
        <v>46276</v>
      </c>
      <c r="C171" s="36" t="str">
        <f t="shared" si="10"/>
        <v>金</v>
      </c>
      <c r="D171" s="45" t="str">
        <f>IF(WEEKDAY(B171,2)&gt;5,"休日",IFERROR(IF(VLOOKUP(B171,祝日!B:B,1,FALSE),"休日",""),""))</f>
        <v/>
      </c>
      <c r="E171" s="169"/>
      <c r="F171" s="170" t="str">
        <f t="shared" si="11"/>
        <v/>
      </c>
      <c r="G171" s="169"/>
      <c r="H171" s="170" t="str">
        <f t="shared" si="12"/>
        <v/>
      </c>
      <c r="I171" t="str">
        <f t="shared" si="13"/>
        <v>○</v>
      </c>
      <c r="J171" t="str">
        <f>IF(AND(YEAR(B171)=YEAR($B$8)+1,MONTH(B171)=4),"×",IF(B171&lt;基本情報!$C$8,"×",IF(B171&lt;基本情報!$C$9,"-",IF(B171&gt;=基本情報!$E$9+1,"×",IF(AND(B171&gt;=基本情報!$C$9,B171&lt;=基本情報!$E$9),"○",IF(TRUE,"×"))))))</f>
        <v>×</v>
      </c>
      <c r="K171" t="str">
        <f>IF(AND(YEAR(B171)=YEAR($B$8)+1,MONTH(B171)=4),"×",IF(B171&lt;基本情報!$C$12,"×",IF(B171&lt;基本情報!$C$13,"-",IF(B171&gt;=基本情報!$E$13+1,"×",IF(AND(B171&gt;=基本情報!$C$13,B171&lt;=基本情報!$E$13),"○",IF(TRUE,"×"))))))</f>
        <v>×</v>
      </c>
    </row>
    <row r="172" spans="2:11" x14ac:dyDescent="0.4">
      <c r="B172" s="8">
        <f t="shared" si="14"/>
        <v>46277</v>
      </c>
      <c r="C172" s="36" t="str">
        <f t="shared" si="10"/>
        <v>土</v>
      </c>
      <c r="D172" s="45" t="str">
        <f>IF(WEEKDAY(B172,2)&gt;5,"休日",IFERROR(IF(VLOOKUP(B172,祝日!B:B,1,FALSE),"休日",""),""))</f>
        <v>休日</v>
      </c>
      <c r="E172" s="169"/>
      <c r="F172" s="170" t="str">
        <f t="shared" si="11"/>
        <v>休工</v>
      </c>
      <c r="G172" s="169"/>
      <c r="H172" s="170" t="str">
        <f t="shared" si="12"/>
        <v>休工</v>
      </c>
      <c r="I172" t="str">
        <f t="shared" si="13"/>
        <v>○</v>
      </c>
      <c r="J172" t="str">
        <f>IF(AND(YEAR(B172)=YEAR($B$8)+1,MONTH(B172)=4),"×",IF(B172&lt;基本情報!$C$8,"×",IF(B172&lt;基本情報!$C$9,"-",IF(B172&gt;=基本情報!$E$9+1,"×",IF(AND(B172&gt;=基本情報!$C$9,B172&lt;=基本情報!$E$9),"○",IF(TRUE,"×"))))))</f>
        <v>×</v>
      </c>
      <c r="K172" t="str">
        <f>IF(AND(YEAR(B172)=YEAR($B$8)+1,MONTH(B172)=4),"×",IF(B172&lt;基本情報!$C$12,"×",IF(B172&lt;基本情報!$C$13,"-",IF(B172&gt;=基本情報!$E$13+1,"×",IF(AND(B172&gt;=基本情報!$C$13,B172&lt;=基本情報!$E$13),"○",IF(TRUE,"×"))))))</f>
        <v>×</v>
      </c>
    </row>
    <row r="173" spans="2:11" x14ac:dyDescent="0.4">
      <c r="B173" s="8">
        <f t="shared" si="14"/>
        <v>46278</v>
      </c>
      <c r="C173" s="36" t="str">
        <f t="shared" si="10"/>
        <v>日</v>
      </c>
      <c r="D173" s="45" t="str">
        <f>IF(WEEKDAY(B173,2)&gt;5,"休日",IFERROR(IF(VLOOKUP(B173,祝日!B:B,1,FALSE),"休日",""),""))</f>
        <v>休日</v>
      </c>
      <c r="E173" s="169"/>
      <c r="F173" s="170" t="str">
        <f t="shared" si="11"/>
        <v>休工</v>
      </c>
      <c r="G173" s="169"/>
      <c r="H173" s="170" t="str">
        <f t="shared" si="12"/>
        <v>休工</v>
      </c>
      <c r="I173" t="str">
        <f t="shared" si="13"/>
        <v>○</v>
      </c>
      <c r="J173" t="str">
        <f>IF(AND(YEAR(B173)=YEAR($B$8)+1,MONTH(B173)=4),"×",IF(B173&lt;基本情報!$C$8,"×",IF(B173&lt;基本情報!$C$9,"-",IF(B173&gt;=基本情報!$E$9+1,"×",IF(AND(B173&gt;=基本情報!$C$9,B173&lt;=基本情報!$E$9),"○",IF(TRUE,"×"))))))</f>
        <v>×</v>
      </c>
      <c r="K173" t="str">
        <f>IF(AND(YEAR(B173)=YEAR($B$8)+1,MONTH(B173)=4),"×",IF(B173&lt;基本情報!$C$12,"×",IF(B173&lt;基本情報!$C$13,"-",IF(B173&gt;=基本情報!$E$13+1,"×",IF(AND(B173&gt;=基本情報!$C$13,B173&lt;=基本情報!$E$13),"○",IF(TRUE,"×"))))))</f>
        <v>×</v>
      </c>
    </row>
    <row r="174" spans="2:11" x14ac:dyDescent="0.4">
      <c r="B174" s="8">
        <f t="shared" si="14"/>
        <v>46279</v>
      </c>
      <c r="C174" s="36" t="str">
        <f t="shared" si="10"/>
        <v>月</v>
      </c>
      <c r="D174" s="45" t="str">
        <f>IF(WEEKDAY(B174,2)&gt;5,"休日",IFERROR(IF(VLOOKUP(B174,祝日!B:B,1,FALSE),"休日",""),""))</f>
        <v/>
      </c>
      <c r="E174" s="169"/>
      <c r="F174" s="170" t="str">
        <f t="shared" si="11"/>
        <v/>
      </c>
      <c r="G174" s="169"/>
      <c r="H174" s="170" t="str">
        <f t="shared" si="12"/>
        <v/>
      </c>
      <c r="I174" t="str">
        <f t="shared" si="13"/>
        <v>○</v>
      </c>
      <c r="J174" t="str">
        <f>IF(AND(YEAR(B174)=YEAR($B$8)+1,MONTH(B174)=4),"×",IF(B174&lt;基本情報!$C$8,"×",IF(B174&lt;基本情報!$C$9,"-",IF(B174&gt;=基本情報!$E$9+1,"×",IF(AND(B174&gt;=基本情報!$C$9,B174&lt;=基本情報!$E$9),"○",IF(TRUE,"×"))))))</f>
        <v>×</v>
      </c>
      <c r="K174" t="str">
        <f>IF(AND(YEAR(B174)=YEAR($B$8)+1,MONTH(B174)=4),"×",IF(B174&lt;基本情報!$C$12,"×",IF(B174&lt;基本情報!$C$13,"-",IF(B174&gt;=基本情報!$E$13+1,"×",IF(AND(B174&gt;=基本情報!$C$13,B174&lt;=基本情報!$E$13),"○",IF(TRUE,"×"))))))</f>
        <v>×</v>
      </c>
    </row>
    <row r="175" spans="2:11" x14ac:dyDescent="0.4">
      <c r="B175" s="8">
        <f t="shared" si="14"/>
        <v>46280</v>
      </c>
      <c r="C175" s="36" t="str">
        <f t="shared" si="10"/>
        <v>火</v>
      </c>
      <c r="D175" s="45" t="str">
        <f>IF(WEEKDAY(B175,2)&gt;5,"休日",IFERROR(IF(VLOOKUP(B175,祝日!B:B,1,FALSE),"休日",""),""))</f>
        <v/>
      </c>
      <c r="E175" s="169"/>
      <c r="F175" s="170" t="str">
        <f t="shared" si="11"/>
        <v/>
      </c>
      <c r="G175" s="169"/>
      <c r="H175" s="170" t="str">
        <f t="shared" si="12"/>
        <v/>
      </c>
      <c r="I175" t="str">
        <f t="shared" si="13"/>
        <v>○</v>
      </c>
      <c r="J175" t="str">
        <f>IF(AND(YEAR(B175)=YEAR($B$8)+1,MONTH(B175)=4),"×",IF(B175&lt;基本情報!$C$8,"×",IF(B175&lt;基本情報!$C$9,"-",IF(B175&gt;=基本情報!$E$9+1,"×",IF(AND(B175&gt;=基本情報!$C$9,B175&lt;=基本情報!$E$9),"○",IF(TRUE,"×"))))))</f>
        <v>×</v>
      </c>
      <c r="K175" t="str">
        <f>IF(AND(YEAR(B175)=YEAR($B$8)+1,MONTH(B175)=4),"×",IF(B175&lt;基本情報!$C$12,"×",IF(B175&lt;基本情報!$C$13,"-",IF(B175&gt;=基本情報!$E$13+1,"×",IF(AND(B175&gt;=基本情報!$C$13,B175&lt;=基本情報!$E$13),"○",IF(TRUE,"×"))))))</f>
        <v>×</v>
      </c>
    </row>
    <row r="176" spans="2:11" x14ac:dyDescent="0.4">
      <c r="B176" s="8">
        <f t="shared" si="14"/>
        <v>46281</v>
      </c>
      <c r="C176" s="36" t="str">
        <f t="shared" si="10"/>
        <v>水</v>
      </c>
      <c r="D176" s="45" t="str">
        <f>IF(WEEKDAY(B176,2)&gt;5,"休日",IFERROR(IF(VLOOKUP(B176,祝日!B:B,1,FALSE),"休日",""),""))</f>
        <v/>
      </c>
      <c r="E176" s="169"/>
      <c r="F176" s="170" t="str">
        <f t="shared" si="11"/>
        <v/>
      </c>
      <c r="G176" s="169"/>
      <c r="H176" s="170" t="str">
        <f t="shared" si="12"/>
        <v/>
      </c>
      <c r="I176" t="str">
        <f t="shared" si="13"/>
        <v>○</v>
      </c>
      <c r="J176" t="str">
        <f>IF(AND(YEAR(B176)=YEAR($B$8)+1,MONTH(B176)=4),"×",IF(B176&lt;基本情報!$C$8,"×",IF(B176&lt;基本情報!$C$9,"-",IF(B176&gt;=基本情報!$E$9+1,"×",IF(AND(B176&gt;=基本情報!$C$9,B176&lt;=基本情報!$E$9),"○",IF(TRUE,"×"))))))</f>
        <v>×</v>
      </c>
      <c r="K176" t="str">
        <f>IF(AND(YEAR(B176)=YEAR($B$8)+1,MONTH(B176)=4),"×",IF(B176&lt;基本情報!$C$12,"×",IF(B176&lt;基本情報!$C$13,"-",IF(B176&gt;=基本情報!$E$13+1,"×",IF(AND(B176&gt;=基本情報!$C$13,B176&lt;=基本情報!$E$13),"○",IF(TRUE,"×"))))))</f>
        <v>×</v>
      </c>
    </row>
    <row r="177" spans="2:11" x14ac:dyDescent="0.4">
      <c r="B177" s="8">
        <f t="shared" si="14"/>
        <v>46282</v>
      </c>
      <c r="C177" s="36" t="str">
        <f t="shared" si="10"/>
        <v>木</v>
      </c>
      <c r="D177" s="45" t="str">
        <f>IF(WEEKDAY(B177,2)&gt;5,"休日",IFERROR(IF(VLOOKUP(B177,祝日!B:B,1,FALSE),"休日",""),""))</f>
        <v/>
      </c>
      <c r="E177" s="169"/>
      <c r="F177" s="170" t="str">
        <f t="shared" si="11"/>
        <v/>
      </c>
      <c r="G177" s="169"/>
      <c r="H177" s="170" t="str">
        <f t="shared" si="12"/>
        <v/>
      </c>
      <c r="I177" t="str">
        <f t="shared" si="13"/>
        <v>○</v>
      </c>
      <c r="J177" t="str">
        <f>IF(AND(YEAR(B177)=YEAR($B$8)+1,MONTH(B177)=4),"×",IF(B177&lt;基本情報!$C$8,"×",IF(B177&lt;基本情報!$C$9,"-",IF(B177&gt;=基本情報!$E$9+1,"×",IF(AND(B177&gt;=基本情報!$C$9,B177&lt;=基本情報!$E$9),"○",IF(TRUE,"×"))))))</f>
        <v>×</v>
      </c>
      <c r="K177" t="str">
        <f>IF(AND(YEAR(B177)=YEAR($B$8)+1,MONTH(B177)=4),"×",IF(B177&lt;基本情報!$C$12,"×",IF(B177&lt;基本情報!$C$13,"-",IF(B177&gt;=基本情報!$E$13+1,"×",IF(AND(B177&gt;=基本情報!$C$13,B177&lt;=基本情報!$E$13),"○",IF(TRUE,"×"))))))</f>
        <v>×</v>
      </c>
    </row>
    <row r="178" spans="2:11" x14ac:dyDescent="0.4">
      <c r="B178" s="8">
        <f t="shared" si="14"/>
        <v>46283</v>
      </c>
      <c r="C178" s="36" t="str">
        <f t="shared" si="10"/>
        <v>金</v>
      </c>
      <c r="D178" s="45" t="str">
        <f>IF(WEEKDAY(B178,2)&gt;5,"休日",IFERROR(IF(VLOOKUP(B178,祝日!B:B,1,FALSE),"休日",""),""))</f>
        <v/>
      </c>
      <c r="E178" s="169"/>
      <c r="F178" s="170" t="str">
        <f t="shared" si="11"/>
        <v/>
      </c>
      <c r="G178" s="169"/>
      <c r="H178" s="170" t="str">
        <f t="shared" si="12"/>
        <v/>
      </c>
      <c r="I178" t="str">
        <f t="shared" si="13"/>
        <v>○</v>
      </c>
      <c r="J178" t="str">
        <f>IF(AND(YEAR(B178)=YEAR($B$8)+1,MONTH(B178)=4),"×",IF(B178&lt;基本情報!$C$8,"×",IF(B178&lt;基本情報!$C$9,"-",IF(B178&gt;=基本情報!$E$9+1,"×",IF(AND(B178&gt;=基本情報!$C$9,B178&lt;=基本情報!$E$9),"○",IF(TRUE,"×"))))))</f>
        <v>×</v>
      </c>
      <c r="K178" t="str">
        <f>IF(AND(YEAR(B178)=YEAR($B$8)+1,MONTH(B178)=4),"×",IF(B178&lt;基本情報!$C$12,"×",IF(B178&lt;基本情報!$C$13,"-",IF(B178&gt;=基本情報!$E$13+1,"×",IF(AND(B178&gt;=基本情報!$C$13,B178&lt;=基本情報!$E$13),"○",IF(TRUE,"×"))))))</f>
        <v>×</v>
      </c>
    </row>
    <row r="179" spans="2:11" x14ac:dyDescent="0.4">
      <c r="B179" s="8">
        <f t="shared" si="14"/>
        <v>46284</v>
      </c>
      <c r="C179" s="36" t="str">
        <f t="shared" si="10"/>
        <v>土</v>
      </c>
      <c r="D179" s="45" t="str">
        <f>IF(WEEKDAY(B179,2)&gt;5,"休日",IFERROR(IF(VLOOKUP(B179,祝日!B:B,1,FALSE),"休日",""),""))</f>
        <v>休日</v>
      </c>
      <c r="E179" s="169"/>
      <c r="F179" s="170" t="str">
        <f t="shared" si="11"/>
        <v>休工</v>
      </c>
      <c r="G179" s="169"/>
      <c r="H179" s="170" t="str">
        <f t="shared" si="12"/>
        <v>休工</v>
      </c>
      <c r="I179" t="str">
        <f t="shared" si="13"/>
        <v>○</v>
      </c>
      <c r="J179" t="str">
        <f>IF(AND(YEAR(B179)=YEAR($B$8)+1,MONTH(B179)=4),"×",IF(B179&lt;基本情報!$C$8,"×",IF(B179&lt;基本情報!$C$9,"-",IF(B179&gt;=基本情報!$E$9+1,"×",IF(AND(B179&gt;=基本情報!$C$9,B179&lt;=基本情報!$E$9),"○",IF(TRUE,"×"))))))</f>
        <v>×</v>
      </c>
      <c r="K179" t="str">
        <f>IF(AND(YEAR(B179)=YEAR($B$8)+1,MONTH(B179)=4),"×",IF(B179&lt;基本情報!$C$12,"×",IF(B179&lt;基本情報!$C$13,"-",IF(B179&gt;=基本情報!$E$13+1,"×",IF(AND(B179&gt;=基本情報!$C$13,B179&lt;=基本情報!$E$13),"○",IF(TRUE,"×"))))))</f>
        <v>×</v>
      </c>
    </row>
    <row r="180" spans="2:11" x14ac:dyDescent="0.4">
      <c r="B180" s="8">
        <f t="shared" si="14"/>
        <v>46285</v>
      </c>
      <c r="C180" s="36" t="str">
        <f t="shared" si="10"/>
        <v>日</v>
      </c>
      <c r="D180" s="45" t="str">
        <f>IF(WEEKDAY(B180,2)&gt;5,"休日",IFERROR(IF(VLOOKUP(B180,祝日!B:B,1,FALSE),"休日",""),""))</f>
        <v>休日</v>
      </c>
      <c r="E180" s="169"/>
      <c r="F180" s="170" t="str">
        <f t="shared" si="11"/>
        <v>休工</v>
      </c>
      <c r="G180" s="169"/>
      <c r="H180" s="170" t="str">
        <f t="shared" si="12"/>
        <v>休工</v>
      </c>
      <c r="I180" t="str">
        <f t="shared" si="13"/>
        <v>○</v>
      </c>
      <c r="J180" t="str">
        <f>IF(AND(YEAR(B180)=YEAR($B$8)+1,MONTH(B180)=4),"×",IF(B180&lt;基本情報!$C$8,"×",IF(B180&lt;基本情報!$C$9,"-",IF(B180&gt;=基本情報!$E$9+1,"×",IF(AND(B180&gt;=基本情報!$C$9,B180&lt;=基本情報!$E$9),"○",IF(TRUE,"×"))))))</f>
        <v>×</v>
      </c>
      <c r="K180" t="str">
        <f>IF(AND(YEAR(B180)=YEAR($B$8)+1,MONTH(B180)=4),"×",IF(B180&lt;基本情報!$C$12,"×",IF(B180&lt;基本情報!$C$13,"-",IF(B180&gt;=基本情報!$E$13+1,"×",IF(AND(B180&gt;=基本情報!$C$13,B180&lt;=基本情報!$E$13),"○",IF(TRUE,"×"))))))</f>
        <v>×</v>
      </c>
    </row>
    <row r="181" spans="2:11" x14ac:dyDescent="0.4">
      <c r="B181" s="8">
        <f t="shared" si="14"/>
        <v>46286</v>
      </c>
      <c r="C181" s="36" t="str">
        <f t="shared" si="10"/>
        <v>月</v>
      </c>
      <c r="D181" s="45" t="str">
        <f>IF(WEEKDAY(B181,2)&gt;5,"休日",IFERROR(IF(VLOOKUP(B181,祝日!B:B,1,FALSE),"休日",""),""))</f>
        <v>休日</v>
      </c>
      <c r="E181" s="169"/>
      <c r="F181" s="170" t="str">
        <f t="shared" si="11"/>
        <v>休工</v>
      </c>
      <c r="G181" s="169"/>
      <c r="H181" s="170" t="str">
        <f t="shared" si="12"/>
        <v>休工</v>
      </c>
      <c r="I181" t="str">
        <f t="shared" si="13"/>
        <v>○</v>
      </c>
      <c r="J181" t="str">
        <f>IF(AND(YEAR(B181)=YEAR($B$8)+1,MONTH(B181)=4),"×",IF(B181&lt;基本情報!$C$8,"×",IF(B181&lt;基本情報!$C$9,"-",IF(B181&gt;=基本情報!$E$9+1,"×",IF(AND(B181&gt;=基本情報!$C$9,B181&lt;=基本情報!$E$9),"○",IF(TRUE,"×"))))))</f>
        <v>×</v>
      </c>
      <c r="K181" t="str">
        <f>IF(AND(YEAR(B181)=YEAR($B$8)+1,MONTH(B181)=4),"×",IF(B181&lt;基本情報!$C$12,"×",IF(B181&lt;基本情報!$C$13,"-",IF(B181&gt;=基本情報!$E$13+1,"×",IF(AND(B181&gt;=基本情報!$C$13,B181&lt;=基本情報!$E$13),"○",IF(TRUE,"×"))))))</f>
        <v>×</v>
      </c>
    </row>
    <row r="182" spans="2:11" x14ac:dyDescent="0.4">
      <c r="B182" s="8">
        <f t="shared" si="14"/>
        <v>46287</v>
      </c>
      <c r="C182" s="36" t="str">
        <f t="shared" si="10"/>
        <v>火</v>
      </c>
      <c r="D182" s="45" t="str">
        <f>IF(WEEKDAY(B182,2)&gt;5,"休日",IFERROR(IF(VLOOKUP(B182,祝日!B:B,1,FALSE),"休日",""),""))</f>
        <v>休日</v>
      </c>
      <c r="E182" s="169"/>
      <c r="F182" s="170" t="str">
        <f t="shared" si="11"/>
        <v>休工</v>
      </c>
      <c r="G182" s="169"/>
      <c r="H182" s="170" t="str">
        <f t="shared" si="12"/>
        <v>休工</v>
      </c>
      <c r="I182" t="str">
        <f t="shared" si="13"/>
        <v>○</v>
      </c>
      <c r="J182" t="str">
        <f>IF(AND(YEAR(B182)=YEAR($B$8)+1,MONTH(B182)=4),"×",IF(B182&lt;基本情報!$C$8,"×",IF(B182&lt;基本情報!$C$9,"-",IF(B182&gt;=基本情報!$E$9+1,"×",IF(AND(B182&gt;=基本情報!$C$9,B182&lt;=基本情報!$E$9),"○",IF(TRUE,"×"))))))</f>
        <v>×</v>
      </c>
      <c r="K182" t="str">
        <f>IF(AND(YEAR(B182)=YEAR($B$8)+1,MONTH(B182)=4),"×",IF(B182&lt;基本情報!$C$12,"×",IF(B182&lt;基本情報!$C$13,"-",IF(B182&gt;=基本情報!$E$13+1,"×",IF(AND(B182&gt;=基本情報!$C$13,B182&lt;=基本情報!$E$13),"○",IF(TRUE,"×"))))))</f>
        <v>×</v>
      </c>
    </row>
    <row r="183" spans="2:11" x14ac:dyDescent="0.4">
      <c r="B183" s="8">
        <f t="shared" si="14"/>
        <v>46288</v>
      </c>
      <c r="C183" s="36" t="str">
        <f t="shared" si="10"/>
        <v>水</v>
      </c>
      <c r="D183" s="45" t="str">
        <f>IF(WEEKDAY(B183,2)&gt;5,"休日",IFERROR(IF(VLOOKUP(B183,祝日!B:B,1,FALSE),"休日",""),""))</f>
        <v>休日</v>
      </c>
      <c r="E183" s="169"/>
      <c r="F183" s="170" t="str">
        <f t="shared" si="11"/>
        <v>休工</v>
      </c>
      <c r="G183" s="169"/>
      <c r="H183" s="170" t="str">
        <f t="shared" si="12"/>
        <v>休工</v>
      </c>
      <c r="I183" t="str">
        <f t="shared" si="13"/>
        <v>○</v>
      </c>
      <c r="J183" t="str">
        <f>IF(AND(YEAR(B183)=YEAR($B$8)+1,MONTH(B183)=4),"×",IF(B183&lt;基本情報!$C$8,"×",IF(B183&lt;基本情報!$C$9,"-",IF(B183&gt;=基本情報!$E$9+1,"×",IF(AND(B183&gt;=基本情報!$C$9,B183&lt;=基本情報!$E$9),"○",IF(TRUE,"×"))))))</f>
        <v>×</v>
      </c>
      <c r="K183" t="str">
        <f>IF(AND(YEAR(B183)=YEAR($B$8)+1,MONTH(B183)=4),"×",IF(B183&lt;基本情報!$C$12,"×",IF(B183&lt;基本情報!$C$13,"-",IF(B183&gt;=基本情報!$E$13+1,"×",IF(AND(B183&gt;=基本情報!$C$13,B183&lt;=基本情報!$E$13),"○",IF(TRUE,"×"))))))</f>
        <v>×</v>
      </c>
    </row>
    <row r="184" spans="2:11" x14ac:dyDescent="0.4">
      <c r="B184" s="8">
        <f t="shared" si="14"/>
        <v>46289</v>
      </c>
      <c r="C184" s="36" t="str">
        <f t="shared" si="10"/>
        <v>木</v>
      </c>
      <c r="D184" s="45" t="str">
        <f>IF(WEEKDAY(B184,2)&gt;5,"休日",IFERROR(IF(VLOOKUP(B184,祝日!B:B,1,FALSE),"休日",""),""))</f>
        <v/>
      </c>
      <c r="E184" s="169"/>
      <c r="F184" s="170" t="str">
        <f t="shared" si="11"/>
        <v/>
      </c>
      <c r="G184" s="169"/>
      <c r="H184" s="170" t="str">
        <f t="shared" si="12"/>
        <v/>
      </c>
      <c r="I184" t="str">
        <f t="shared" si="13"/>
        <v>○</v>
      </c>
      <c r="J184" t="str">
        <f>IF(AND(YEAR(B184)=YEAR($B$8)+1,MONTH(B184)=4),"×",IF(B184&lt;基本情報!$C$8,"×",IF(B184&lt;基本情報!$C$9,"-",IF(B184&gt;=基本情報!$E$9+1,"×",IF(AND(B184&gt;=基本情報!$C$9,B184&lt;=基本情報!$E$9),"○",IF(TRUE,"×"))))))</f>
        <v>×</v>
      </c>
      <c r="K184" t="str">
        <f>IF(AND(YEAR(B184)=YEAR($B$8)+1,MONTH(B184)=4),"×",IF(B184&lt;基本情報!$C$12,"×",IF(B184&lt;基本情報!$C$13,"-",IF(B184&gt;=基本情報!$E$13+1,"×",IF(AND(B184&gt;=基本情報!$C$13,B184&lt;=基本情報!$E$13),"○",IF(TRUE,"×"))))))</f>
        <v>×</v>
      </c>
    </row>
    <row r="185" spans="2:11" x14ac:dyDescent="0.4">
      <c r="B185" s="8">
        <f t="shared" si="14"/>
        <v>46290</v>
      </c>
      <c r="C185" s="36" t="str">
        <f t="shared" si="10"/>
        <v>金</v>
      </c>
      <c r="D185" s="45" t="str">
        <f>IF(WEEKDAY(B185,2)&gt;5,"休日",IFERROR(IF(VLOOKUP(B185,祝日!B:B,1,FALSE),"休日",""),""))</f>
        <v/>
      </c>
      <c r="E185" s="169"/>
      <c r="F185" s="170" t="str">
        <f t="shared" si="11"/>
        <v/>
      </c>
      <c r="G185" s="169"/>
      <c r="H185" s="170" t="str">
        <f t="shared" si="12"/>
        <v/>
      </c>
      <c r="I185" t="str">
        <f t="shared" si="13"/>
        <v>○</v>
      </c>
      <c r="J185" t="str">
        <f>IF(AND(YEAR(B185)=YEAR($B$8)+1,MONTH(B185)=4),"×",IF(B185&lt;基本情報!$C$8,"×",IF(B185&lt;基本情報!$C$9,"-",IF(B185&gt;=基本情報!$E$9+1,"×",IF(AND(B185&gt;=基本情報!$C$9,B185&lt;=基本情報!$E$9),"○",IF(TRUE,"×"))))))</f>
        <v>×</v>
      </c>
      <c r="K185" t="str">
        <f>IF(AND(YEAR(B185)=YEAR($B$8)+1,MONTH(B185)=4),"×",IF(B185&lt;基本情報!$C$12,"×",IF(B185&lt;基本情報!$C$13,"-",IF(B185&gt;=基本情報!$E$13+1,"×",IF(AND(B185&gt;=基本情報!$C$13,B185&lt;=基本情報!$E$13),"○",IF(TRUE,"×"))))))</f>
        <v>×</v>
      </c>
    </row>
    <row r="186" spans="2:11" x14ac:dyDescent="0.4">
      <c r="B186" s="8">
        <f t="shared" si="14"/>
        <v>46291</v>
      </c>
      <c r="C186" s="36" t="str">
        <f t="shared" si="10"/>
        <v>土</v>
      </c>
      <c r="D186" s="45" t="str">
        <f>IF(WEEKDAY(B186,2)&gt;5,"休日",IFERROR(IF(VLOOKUP(B186,祝日!B:B,1,FALSE),"休日",""),""))</f>
        <v>休日</v>
      </c>
      <c r="E186" s="169"/>
      <c r="F186" s="170" t="str">
        <f t="shared" si="11"/>
        <v>休工</v>
      </c>
      <c r="G186" s="169"/>
      <c r="H186" s="170" t="str">
        <f t="shared" si="12"/>
        <v>休工</v>
      </c>
      <c r="I186" t="str">
        <f t="shared" si="13"/>
        <v>○</v>
      </c>
      <c r="J186" t="str">
        <f>IF(AND(YEAR(B186)=YEAR($B$8)+1,MONTH(B186)=4),"×",IF(B186&lt;基本情報!$C$8,"×",IF(B186&lt;基本情報!$C$9,"-",IF(B186&gt;=基本情報!$E$9+1,"×",IF(AND(B186&gt;=基本情報!$C$9,B186&lt;=基本情報!$E$9),"○",IF(TRUE,"×"))))))</f>
        <v>×</v>
      </c>
      <c r="K186" t="str">
        <f>IF(AND(YEAR(B186)=YEAR($B$8)+1,MONTH(B186)=4),"×",IF(B186&lt;基本情報!$C$12,"×",IF(B186&lt;基本情報!$C$13,"-",IF(B186&gt;=基本情報!$E$13+1,"×",IF(AND(B186&gt;=基本情報!$C$13,B186&lt;=基本情報!$E$13),"○",IF(TRUE,"×"))))))</f>
        <v>×</v>
      </c>
    </row>
    <row r="187" spans="2:11" x14ac:dyDescent="0.4">
      <c r="B187" s="8">
        <f t="shared" si="14"/>
        <v>46292</v>
      </c>
      <c r="C187" s="36" t="str">
        <f t="shared" si="10"/>
        <v>日</v>
      </c>
      <c r="D187" s="45" t="str">
        <f>IF(WEEKDAY(B187,2)&gt;5,"休日",IFERROR(IF(VLOOKUP(B187,祝日!B:B,1,FALSE),"休日",""),""))</f>
        <v>休日</v>
      </c>
      <c r="E187" s="169"/>
      <c r="F187" s="170" t="str">
        <f t="shared" si="11"/>
        <v>休工</v>
      </c>
      <c r="G187" s="169"/>
      <c r="H187" s="170" t="str">
        <f t="shared" si="12"/>
        <v>休工</v>
      </c>
      <c r="I187" t="str">
        <f t="shared" si="13"/>
        <v>○</v>
      </c>
      <c r="J187" t="str">
        <f>IF(AND(YEAR(B187)=YEAR($B$8)+1,MONTH(B187)=4),"×",IF(B187&lt;基本情報!$C$8,"×",IF(B187&lt;基本情報!$C$9,"-",IF(B187&gt;=基本情報!$E$9+1,"×",IF(AND(B187&gt;=基本情報!$C$9,B187&lt;=基本情報!$E$9),"○",IF(TRUE,"×"))))))</f>
        <v>×</v>
      </c>
      <c r="K187" t="str">
        <f>IF(AND(YEAR(B187)=YEAR($B$8)+1,MONTH(B187)=4),"×",IF(B187&lt;基本情報!$C$12,"×",IF(B187&lt;基本情報!$C$13,"-",IF(B187&gt;=基本情報!$E$13+1,"×",IF(AND(B187&gt;=基本情報!$C$13,B187&lt;=基本情報!$E$13),"○",IF(TRUE,"×"))))))</f>
        <v>×</v>
      </c>
    </row>
    <row r="188" spans="2:11" x14ac:dyDescent="0.4">
      <c r="B188" s="8">
        <f t="shared" si="14"/>
        <v>46293</v>
      </c>
      <c r="C188" s="36" t="str">
        <f t="shared" si="10"/>
        <v>月</v>
      </c>
      <c r="D188" s="45" t="str">
        <f>IF(WEEKDAY(B188,2)&gt;5,"休日",IFERROR(IF(VLOOKUP(B188,祝日!B:B,1,FALSE),"休日",""),""))</f>
        <v/>
      </c>
      <c r="E188" s="169"/>
      <c r="F188" s="170" t="str">
        <f t="shared" si="11"/>
        <v/>
      </c>
      <c r="G188" s="169"/>
      <c r="H188" s="170" t="str">
        <f t="shared" si="12"/>
        <v/>
      </c>
      <c r="I188" t="str">
        <f t="shared" si="13"/>
        <v>○</v>
      </c>
      <c r="J188" t="str">
        <f>IF(AND(YEAR(B188)=YEAR($B$8)+1,MONTH(B188)=4),"×",IF(B188&lt;基本情報!$C$8,"×",IF(B188&lt;基本情報!$C$9,"-",IF(B188&gt;=基本情報!$E$9+1,"×",IF(AND(B188&gt;=基本情報!$C$9,B188&lt;=基本情報!$E$9),"○",IF(TRUE,"×"))))))</f>
        <v>×</v>
      </c>
      <c r="K188" t="str">
        <f>IF(AND(YEAR(B188)=YEAR($B$8)+1,MONTH(B188)=4),"×",IF(B188&lt;基本情報!$C$12,"×",IF(B188&lt;基本情報!$C$13,"-",IF(B188&gt;=基本情報!$E$13+1,"×",IF(AND(B188&gt;=基本情報!$C$13,B188&lt;=基本情報!$E$13),"○",IF(TRUE,"×"))))))</f>
        <v>×</v>
      </c>
    </row>
    <row r="189" spans="2:11" x14ac:dyDescent="0.4">
      <c r="B189" s="8">
        <f t="shared" si="14"/>
        <v>46294</v>
      </c>
      <c r="C189" s="36" t="str">
        <f t="shared" si="10"/>
        <v>火</v>
      </c>
      <c r="D189" s="45" t="str">
        <f>IF(WEEKDAY(B189,2)&gt;5,"休日",IFERROR(IF(VLOOKUP(B189,祝日!B:B,1,FALSE),"休日",""),""))</f>
        <v/>
      </c>
      <c r="E189" s="169"/>
      <c r="F189" s="170" t="str">
        <f t="shared" si="11"/>
        <v/>
      </c>
      <c r="G189" s="169"/>
      <c r="H189" s="170" t="str">
        <f t="shared" si="12"/>
        <v/>
      </c>
      <c r="I189" t="str">
        <f t="shared" si="13"/>
        <v>○</v>
      </c>
      <c r="J189" t="str">
        <f>IF(AND(YEAR(B189)=YEAR($B$8)+1,MONTH(B189)=4),"×",IF(B189&lt;基本情報!$C$8,"×",IF(B189&lt;基本情報!$C$9,"-",IF(B189&gt;=基本情報!$E$9+1,"×",IF(AND(B189&gt;=基本情報!$C$9,B189&lt;=基本情報!$E$9),"○",IF(TRUE,"×"))))))</f>
        <v>×</v>
      </c>
      <c r="K189" t="str">
        <f>IF(AND(YEAR(B189)=YEAR($B$8)+1,MONTH(B189)=4),"×",IF(B189&lt;基本情報!$C$12,"×",IF(B189&lt;基本情報!$C$13,"-",IF(B189&gt;=基本情報!$E$13+1,"×",IF(AND(B189&gt;=基本情報!$C$13,B189&lt;=基本情報!$E$13),"○",IF(TRUE,"×"))))))</f>
        <v>×</v>
      </c>
    </row>
    <row r="190" spans="2:11" x14ac:dyDescent="0.4">
      <c r="B190" s="8">
        <f t="shared" si="14"/>
        <v>46295</v>
      </c>
      <c r="C190" s="36" t="str">
        <f t="shared" si="10"/>
        <v>水</v>
      </c>
      <c r="D190" s="45" t="str">
        <f>IF(WEEKDAY(B190,2)&gt;5,"休日",IFERROR(IF(VLOOKUP(B190,祝日!B:B,1,FALSE),"休日",""),""))</f>
        <v/>
      </c>
      <c r="E190" s="169"/>
      <c r="F190" s="170" t="str">
        <f t="shared" si="11"/>
        <v/>
      </c>
      <c r="G190" s="169"/>
      <c r="H190" s="170" t="str">
        <f t="shared" si="12"/>
        <v/>
      </c>
      <c r="I190" t="str">
        <f t="shared" si="13"/>
        <v>○</v>
      </c>
      <c r="J190" t="str">
        <f>IF(AND(YEAR(B190)=YEAR($B$8)+1,MONTH(B190)=4),"×",IF(B190&lt;基本情報!$C$8,"×",IF(B190&lt;基本情報!$C$9,"-",IF(B190&gt;=基本情報!$E$9+1,"×",IF(AND(B190&gt;=基本情報!$C$9,B190&lt;=基本情報!$E$9),"○",IF(TRUE,"×"))))))</f>
        <v>×</v>
      </c>
      <c r="K190" t="str">
        <f>IF(AND(YEAR(B190)=YEAR($B$8)+1,MONTH(B190)=4),"×",IF(B190&lt;基本情報!$C$12,"×",IF(B190&lt;基本情報!$C$13,"-",IF(B190&gt;=基本情報!$E$13+1,"×",IF(AND(B190&gt;=基本情報!$C$13,B190&lt;=基本情報!$E$13),"○",IF(TRUE,"×"))))))</f>
        <v>×</v>
      </c>
    </row>
    <row r="191" spans="2:11" x14ac:dyDescent="0.4">
      <c r="B191" s="8">
        <f t="shared" si="14"/>
        <v>46296</v>
      </c>
      <c r="C191" s="36" t="str">
        <f t="shared" si="10"/>
        <v>木</v>
      </c>
      <c r="D191" s="45" t="str">
        <f>IF(WEEKDAY(B191,2)&gt;5,"休日",IFERROR(IF(VLOOKUP(B191,祝日!B:B,1,FALSE),"休日",""),""))</f>
        <v/>
      </c>
      <c r="E191" s="169"/>
      <c r="F191" s="170" t="str">
        <f t="shared" si="11"/>
        <v/>
      </c>
      <c r="G191" s="169"/>
      <c r="H191" s="170" t="str">
        <f t="shared" si="12"/>
        <v/>
      </c>
      <c r="I191" t="str">
        <f t="shared" si="13"/>
        <v>○</v>
      </c>
      <c r="J191" t="str">
        <f>IF(AND(YEAR(B191)=YEAR($B$8)+1,MONTH(B191)=4),"×",IF(B191&lt;基本情報!$C$8,"×",IF(B191&lt;基本情報!$C$9,"-",IF(B191&gt;=基本情報!$E$9+1,"×",IF(AND(B191&gt;=基本情報!$C$9,B191&lt;=基本情報!$E$9),"○",IF(TRUE,"×"))))))</f>
        <v>×</v>
      </c>
      <c r="K191" t="str">
        <f>IF(AND(YEAR(B191)=YEAR($B$8)+1,MONTH(B191)=4),"×",IF(B191&lt;基本情報!$C$12,"×",IF(B191&lt;基本情報!$C$13,"-",IF(B191&gt;=基本情報!$E$13+1,"×",IF(AND(B191&gt;=基本情報!$C$13,B191&lt;=基本情報!$E$13),"○",IF(TRUE,"×"))))))</f>
        <v>×</v>
      </c>
    </row>
    <row r="192" spans="2:11" x14ac:dyDescent="0.4">
      <c r="B192" s="8">
        <f t="shared" si="14"/>
        <v>46297</v>
      </c>
      <c r="C192" s="36" t="str">
        <f t="shared" si="10"/>
        <v>金</v>
      </c>
      <c r="D192" s="45" t="str">
        <f>IF(WEEKDAY(B192,2)&gt;5,"休日",IFERROR(IF(VLOOKUP(B192,祝日!B:B,1,FALSE),"休日",""),""))</f>
        <v/>
      </c>
      <c r="E192" s="169"/>
      <c r="F192" s="170" t="str">
        <f t="shared" si="11"/>
        <v/>
      </c>
      <c r="G192" s="169"/>
      <c r="H192" s="170" t="str">
        <f t="shared" si="12"/>
        <v/>
      </c>
      <c r="I192" t="str">
        <f t="shared" si="13"/>
        <v>○</v>
      </c>
      <c r="J192" t="str">
        <f>IF(AND(YEAR(B192)=YEAR($B$8)+1,MONTH(B192)=4),"×",IF(B192&lt;基本情報!$C$8,"×",IF(B192&lt;基本情報!$C$9,"-",IF(B192&gt;=基本情報!$E$9+1,"×",IF(AND(B192&gt;=基本情報!$C$9,B192&lt;=基本情報!$E$9),"○",IF(TRUE,"×"))))))</f>
        <v>×</v>
      </c>
      <c r="K192" t="str">
        <f>IF(AND(YEAR(B192)=YEAR($B$8)+1,MONTH(B192)=4),"×",IF(B192&lt;基本情報!$C$12,"×",IF(B192&lt;基本情報!$C$13,"-",IF(B192&gt;=基本情報!$E$13+1,"×",IF(AND(B192&gt;=基本情報!$C$13,B192&lt;=基本情報!$E$13),"○",IF(TRUE,"×"))))))</f>
        <v>×</v>
      </c>
    </row>
    <row r="193" spans="2:11" x14ac:dyDescent="0.4">
      <c r="B193" s="8">
        <f t="shared" si="14"/>
        <v>46298</v>
      </c>
      <c r="C193" s="36" t="str">
        <f t="shared" si="10"/>
        <v>土</v>
      </c>
      <c r="D193" s="45" t="str">
        <f>IF(WEEKDAY(B193,2)&gt;5,"休日",IFERROR(IF(VLOOKUP(B193,祝日!B:B,1,FALSE),"休日",""),""))</f>
        <v>休日</v>
      </c>
      <c r="E193" s="169"/>
      <c r="F193" s="170" t="str">
        <f t="shared" si="11"/>
        <v>休工</v>
      </c>
      <c r="G193" s="169"/>
      <c r="H193" s="170" t="str">
        <f t="shared" si="12"/>
        <v>休工</v>
      </c>
      <c r="I193" t="str">
        <f t="shared" si="13"/>
        <v>○</v>
      </c>
      <c r="J193" t="str">
        <f>IF(AND(YEAR(B193)=YEAR($B$8)+1,MONTH(B193)=4),"×",IF(B193&lt;基本情報!$C$8,"×",IF(B193&lt;基本情報!$C$9,"-",IF(B193&gt;=基本情報!$E$9+1,"×",IF(AND(B193&gt;=基本情報!$C$9,B193&lt;=基本情報!$E$9),"○",IF(TRUE,"×"))))))</f>
        <v>×</v>
      </c>
      <c r="K193" t="str">
        <f>IF(AND(YEAR(B193)=YEAR($B$8)+1,MONTH(B193)=4),"×",IF(B193&lt;基本情報!$C$12,"×",IF(B193&lt;基本情報!$C$13,"-",IF(B193&gt;=基本情報!$E$13+1,"×",IF(AND(B193&gt;=基本情報!$C$13,B193&lt;=基本情報!$E$13),"○",IF(TRUE,"×"))))))</f>
        <v>×</v>
      </c>
    </row>
    <row r="194" spans="2:11" x14ac:dyDescent="0.4">
      <c r="B194" s="8">
        <f t="shared" si="14"/>
        <v>46299</v>
      </c>
      <c r="C194" s="36" t="str">
        <f t="shared" si="10"/>
        <v>日</v>
      </c>
      <c r="D194" s="45" t="str">
        <f>IF(WEEKDAY(B194,2)&gt;5,"休日",IFERROR(IF(VLOOKUP(B194,祝日!B:B,1,FALSE),"休日",""),""))</f>
        <v>休日</v>
      </c>
      <c r="E194" s="169"/>
      <c r="F194" s="170" t="str">
        <f t="shared" si="11"/>
        <v>休工</v>
      </c>
      <c r="G194" s="169"/>
      <c r="H194" s="170" t="str">
        <f t="shared" si="12"/>
        <v>休工</v>
      </c>
      <c r="I194" t="str">
        <f t="shared" si="13"/>
        <v>○</v>
      </c>
      <c r="J194" t="str">
        <f>IF(AND(YEAR(B194)=YEAR($B$8)+1,MONTH(B194)=4),"×",IF(B194&lt;基本情報!$C$8,"×",IF(B194&lt;基本情報!$C$9,"-",IF(B194&gt;=基本情報!$E$9+1,"×",IF(AND(B194&gt;=基本情報!$C$9,B194&lt;=基本情報!$E$9),"○",IF(TRUE,"×"))))))</f>
        <v>×</v>
      </c>
      <c r="K194" t="str">
        <f>IF(AND(YEAR(B194)=YEAR($B$8)+1,MONTH(B194)=4),"×",IF(B194&lt;基本情報!$C$12,"×",IF(B194&lt;基本情報!$C$13,"-",IF(B194&gt;=基本情報!$E$13+1,"×",IF(AND(B194&gt;=基本情報!$C$13,B194&lt;=基本情報!$E$13),"○",IF(TRUE,"×"))))))</f>
        <v>×</v>
      </c>
    </row>
    <row r="195" spans="2:11" x14ac:dyDescent="0.4">
      <c r="B195" s="8">
        <f t="shared" si="14"/>
        <v>46300</v>
      </c>
      <c r="C195" s="36" t="str">
        <f t="shared" si="10"/>
        <v>月</v>
      </c>
      <c r="D195" s="45" t="str">
        <f>IF(WEEKDAY(B195,2)&gt;5,"休日",IFERROR(IF(VLOOKUP(B195,祝日!B:B,1,FALSE),"休日",""),""))</f>
        <v/>
      </c>
      <c r="E195" s="169"/>
      <c r="F195" s="170" t="str">
        <f t="shared" si="11"/>
        <v/>
      </c>
      <c r="G195" s="169"/>
      <c r="H195" s="170" t="str">
        <f t="shared" si="12"/>
        <v/>
      </c>
      <c r="I195" t="str">
        <f t="shared" si="13"/>
        <v>○</v>
      </c>
      <c r="J195" t="str">
        <f>IF(AND(YEAR(B195)=YEAR($B$8)+1,MONTH(B195)=4),"×",IF(B195&lt;基本情報!$C$8,"×",IF(B195&lt;基本情報!$C$9,"-",IF(B195&gt;=基本情報!$E$9+1,"×",IF(AND(B195&gt;=基本情報!$C$9,B195&lt;=基本情報!$E$9),"○",IF(TRUE,"×"))))))</f>
        <v>×</v>
      </c>
      <c r="K195" t="str">
        <f>IF(AND(YEAR(B195)=YEAR($B$8)+1,MONTH(B195)=4),"×",IF(B195&lt;基本情報!$C$12,"×",IF(B195&lt;基本情報!$C$13,"-",IF(B195&gt;=基本情報!$E$13+1,"×",IF(AND(B195&gt;=基本情報!$C$13,B195&lt;=基本情報!$E$13),"○",IF(TRUE,"×"))))))</f>
        <v>×</v>
      </c>
    </row>
    <row r="196" spans="2:11" x14ac:dyDescent="0.4">
      <c r="B196" s="8">
        <f t="shared" si="14"/>
        <v>46301</v>
      </c>
      <c r="C196" s="36" t="str">
        <f t="shared" si="10"/>
        <v>火</v>
      </c>
      <c r="D196" s="45" t="str">
        <f>IF(WEEKDAY(B196,2)&gt;5,"休日",IFERROR(IF(VLOOKUP(B196,祝日!B:B,1,FALSE),"休日",""),""))</f>
        <v/>
      </c>
      <c r="E196" s="169"/>
      <c r="F196" s="170" t="str">
        <f t="shared" si="11"/>
        <v/>
      </c>
      <c r="G196" s="169"/>
      <c r="H196" s="170" t="str">
        <f t="shared" si="12"/>
        <v/>
      </c>
      <c r="I196" t="str">
        <f t="shared" si="13"/>
        <v>○</v>
      </c>
      <c r="J196" t="str">
        <f>IF(AND(YEAR(B196)=YEAR($B$8)+1,MONTH(B196)=4),"×",IF(B196&lt;基本情報!$C$8,"×",IF(B196&lt;基本情報!$C$9,"-",IF(B196&gt;=基本情報!$E$9+1,"×",IF(AND(B196&gt;=基本情報!$C$9,B196&lt;=基本情報!$E$9),"○",IF(TRUE,"×"))))))</f>
        <v>×</v>
      </c>
      <c r="K196" t="str">
        <f>IF(AND(YEAR(B196)=YEAR($B$8)+1,MONTH(B196)=4),"×",IF(B196&lt;基本情報!$C$12,"×",IF(B196&lt;基本情報!$C$13,"-",IF(B196&gt;=基本情報!$E$13+1,"×",IF(AND(B196&gt;=基本情報!$C$13,B196&lt;=基本情報!$E$13),"○",IF(TRUE,"×"))))))</f>
        <v>×</v>
      </c>
    </row>
    <row r="197" spans="2:11" x14ac:dyDescent="0.4">
      <c r="B197" s="8">
        <f t="shared" si="14"/>
        <v>46302</v>
      </c>
      <c r="C197" s="36" t="str">
        <f t="shared" si="10"/>
        <v>水</v>
      </c>
      <c r="D197" s="45" t="str">
        <f>IF(WEEKDAY(B197,2)&gt;5,"休日",IFERROR(IF(VLOOKUP(B197,祝日!B:B,1,FALSE),"休日",""),""))</f>
        <v/>
      </c>
      <c r="E197" s="169"/>
      <c r="F197" s="170" t="str">
        <f t="shared" si="11"/>
        <v/>
      </c>
      <c r="G197" s="169"/>
      <c r="H197" s="170" t="str">
        <f t="shared" si="12"/>
        <v/>
      </c>
      <c r="I197" t="str">
        <f t="shared" si="13"/>
        <v>○</v>
      </c>
      <c r="J197" t="str">
        <f>IF(AND(YEAR(B197)=YEAR($B$8)+1,MONTH(B197)=4),"×",IF(B197&lt;基本情報!$C$8,"×",IF(B197&lt;基本情報!$C$9,"-",IF(B197&gt;=基本情報!$E$9+1,"×",IF(AND(B197&gt;=基本情報!$C$9,B197&lt;=基本情報!$E$9),"○",IF(TRUE,"×"))))))</f>
        <v>×</v>
      </c>
      <c r="K197" t="str">
        <f>IF(AND(YEAR(B197)=YEAR($B$8)+1,MONTH(B197)=4),"×",IF(B197&lt;基本情報!$C$12,"×",IF(B197&lt;基本情報!$C$13,"-",IF(B197&gt;=基本情報!$E$13+1,"×",IF(AND(B197&gt;=基本情報!$C$13,B197&lt;=基本情報!$E$13),"○",IF(TRUE,"×"))))))</f>
        <v>×</v>
      </c>
    </row>
    <row r="198" spans="2:11" x14ac:dyDescent="0.4">
      <c r="B198" s="8">
        <f t="shared" si="14"/>
        <v>46303</v>
      </c>
      <c r="C198" s="36" t="str">
        <f t="shared" si="10"/>
        <v>木</v>
      </c>
      <c r="D198" s="45" t="str">
        <f>IF(WEEKDAY(B198,2)&gt;5,"休日",IFERROR(IF(VLOOKUP(B198,祝日!B:B,1,FALSE),"休日",""),""))</f>
        <v/>
      </c>
      <c r="E198" s="169"/>
      <c r="F198" s="170" t="str">
        <f t="shared" si="11"/>
        <v/>
      </c>
      <c r="G198" s="169"/>
      <c r="H198" s="170" t="str">
        <f t="shared" si="12"/>
        <v/>
      </c>
      <c r="I198" t="str">
        <f t="shared" si="13"/>
        <v>○</v>
      </c>
      <c r="J198" t="str">
        <f>IF(AND(YEAR(B198)=YEAR($B$8)+1,MONTH(B198)=4),"×",IF(B198&lt;基本情報!$C$8,"×",IF(B198&lt;基本情報!$C$9,"-",IF(B198&gt;=基本情報!$E$9+1,"×",IF(AND(B198&gt;=基本情報!$C$9,B198&lt;=基本情報!$E$9),"○",IF(TRUE,"×"))))))</f>
        <v>×</v>
      </c>
      <c r="K198" t="str">
        <f>IF(AND(YEAR(B198)=YEAR($B$8)+1,MONTH(B198)=4),"×",IF(B198&lt;基本情報!$C$12,"×",IF(B198&lt;基本情報!$C$13,"-",IF(B198&gt;=基本情報!$E$13+1,"×",IF(AND(B198&gt;=基本情報!$C$13,B198&lt;=基本情報!$E$13),"○",IF(TRUE,"×"))))))</f>
        <v>×</v>
      </c>
    </row>
    <row r="199" spans="2:11" x14ac:dyDescent="0.4">
      <c r="B199" s="8">
        <f t="shared" si="14"/>
        <v>46304</v>
      </c>
      <c r="C199" s="36" t="str">
        <f t="shared" si="10"/>
        <v>金</v>
      </c>
      <c r="D199" s="45" t="str">
        <f>IF(WEEKDAY(B199,2)&gt;5,"休日",IFERROR(IF(VLOOKUP(B199,祝日!B:B,1,FALSE),"休日",""),""))</f>
        <v/>
      </c>
      <c r="E199" s="169"/>
      <c r="F199" s="170" t="str">
        <f t="shared" si="11"/>
        <v/>
      </c>
      <c r="G199" s="169"/>
      <c r="H199" s="170" t="str">
        <f t="shared" si="12"/>
        <v/>
      </c>
      <c r="I199" t="str">
        <f t="shared" si="13"/>
        <v>○</v>
      </c>
      <c r="J199" t="str">
        <f>IF(AND(YEAR(B199)=YEAR($B$8)+1,MONTH(B199)=4),"×",IF(B199&lt;基本情報!$C$8,"×",IF(B199&lt;基本情報!$C$9,"-",IF(B199&gt;=基本情報!$E$9+1,"×",IF(AND(B199&gt;=基本情報!$C$9,B199&lt;=基本情報!$E$9),"○",IF(TRUE,"×"))))))</f>
        <v>×</v>
      </c>
      <c r="K199" t="str">
        <f>IF(AND(YEAR(B199)=YEAR($B$8)+1,MONTH(B199)=4),"×",IF(B199&lt;基本情報!$C$12,"×",IF(B199&lt;基本情報!$C$13,"-",IF(B199&gt;=基本情報!$E$13+1,"×",IF(AND(B199&gt;=基本情報!$C$13,B199&lt;=基本情報!$E$13),"○",IF(TRUE,"×"))))))</f>
        <v>×</v>
      </c>
    </row>
    <row r="200" spans="2:11" x14ac:dyDescent="0.4">
      <c r="B200" s="8">
        <f t="shared" si="14"/>
        <v>46305</v>
      </c>
      <c r="C200" s="36" t="str">
        <f t="shared" ref="C200:C263" si="15">TEXT(B200,"aaa")</f>
        <v>土</v>
      </c>
      <c r="D200" s="45" t="str">
        <f>IF(WEEKDAY(B200,2)&gt;5,"休日",IFERROR(IF(VLOOKUP(B200,祝日!B:B,1,FALSE),"休日",""),""))</f>
        <v>休日</v>
      </c>
      <c r="E200" s="169"/>
      <c r="F200" s="170" t="str">
        <f t="shared" ref="F200:F263" si="16">IF(OR(E200="夏季休暇",E200="年末年始休暇",E200="一時中止",E200="工場制作",E200="発注者指示",E200="その他",D200="休日"),"休工","")</f>
        <v>休工</v>
      </c>
      <c r="G200" s="169"/>
      <c r="H200" s="170" t="str">
        <f t="shared" ref="H200:H263" si="17">IF(OR(G200="夏季休暇",G200="年末年始休暇",G200="一時中止",G200="工場制作",G200="発注者指示",G200="その他",D200="休日"),"休工","")</f>
        <v>休工</v>
      </c>
      <c r="I200" t="str">
        <f t="shared" ref="I200:I263" si="18">IF(F200=H200,"○","")</f>
        <v>○</v>
      </c>
      <c r="J200" t="str">
        <f>IF(AND(YEAR(B200)=YEAR($B$8)+1,MONTH(B200)=4),"×",IF(B200&lt;基本情報!$C$8,"×",IF(B200&lt;基本情報!$C$9,"-",IF(B200&gt;=基本情報!$E$9+1,"×",IF(AND(B200&gt;=基本情報!$C$9,B200&lt;=基本情報!$E$9),"○",IF(TRUE,"×"))))))</f>
        <v>×</v>
      </c>
      <c r="K200" t="str">
        <f>IF(AND(YEAR(B200)=YEAR($B$8)+1,MONTH(B200)=4),"×",IF(B200&lt;基本情報!$C$12,"×",IF(B200&lt;基本情報!$C$13,"-",IF(B200&gt;=基本情報!$E$13+1,"×",IF(AND(B200&gt;=基本情報!$C$13,B200&lt;=基本情報!$E$13),"○",IF(TRUE,"×"))))))</f>
        <v>×</v>
      </c>
    </row>
    <row r="201" spans="2:11" x14ac:dyDescent="0.4">
      <c r="B201" s="8">
        <f t="shared" ref="B201:B264" si="19">B200+1</f>
        <v>46306</v>
      </c>
      <c r="C201" s="36" t="str">
        <f t="shared" si="15"/>
        <v>日</v>
      </c>
      <c r="D201" s="45" t="str">
        <f>IF(WEEKDAY(B201,2)&gt;5,"休日",IFERROR(IF(VLOOKUP(B201,祝日!B:B,1,FALSE),"休日",""),""))</f>
        <v>休日</v>
      </c>
      <c r="E201" s="169"/>
      <c r="F201" s="170" t="str">
        <f t="shared" si="16"/>
        <v>休工</v>
      </c>
      <c r="G201" s="169"/>
      <c r="H201" s="170" t="str">
        <f t="shared" si="17"/>
        <v>休工</v>
      </c>
      <c r="I201" t="str">
        <f t="shared" si="18"/>
        <v>○</v>
      </c>
      <c r="J201" t="str">
        <f>IF(AND(YEAR(B201)=YEAR($B$8)+1,MONTH(B201)=4),"×",IF(B201&lt;基本情報!$C$8,"×",IF(B201&lt;基本情報!$C$9,"-",IF(B201&gt;=基本情報!$E$9+1,"×",IF(AND(B201&gt;=基本情報!$C$9,B201&lt;=基本情報!$E$9),"○",IF(TRUE,"×"))))))</f>
        <v>×</v>
      </c>
      <c r="K201" t="str">
        <f>IF(AND(YEAR(B201)=YEAR($B$8)+1,MONTH(B201)=4),"×",IF(B201&lt;基本情報!$C$12,"×",IF(B201&lt;基本情報!$C$13,"-",IF(B201&gt;=基本情報!$E$13+1,"×",IF(AND(B201&gt;=基本情報!$C$13,B201&lt;=基本情報!$E$13),"○",IF(TRUE,"×"))))))</f>
        <v>×</v>
      </c>
    </row>
    <row r="202" spans="2:11" x14ac:dyDescent="0.4">
      <c r="B202" s="8">
        <f t="shared" si="19"/>
        <v>46307</v>
      </c>
      <c r="C202" s="36" t="str">
        <f t="shared" si="15"/>
        <v>月</v>
      </c>
      <c r="D202" s="45" t="str">
        <f>IF(WEEKDAY(B202,2)&gt;5,"休日",IFERROR(IF(VLOOKUP(B202,祝日!B:B,1,FALSE),"休日",""),""))</f>
        <v>休日</v>
      </c>
      <c r="E202" s="169"/>
      <c r="F202" s="170" t="str">
        <f t="shared" si="16"/>
        <v>休工</v>
      </c>
      <c r="G202" s="169"/>
      <c r="H202" s="170" t="str">
        <f t="shared" si="17"/>
        <v>休工</v>
      </c>
      <c r="I202" t="str">
        <f t="shared" si="18"/>
        <v>○</v>
      </c>
      <c r="J202" t="str">
        <f>IF(AND(YEAR(B202)=YEAR($B$8)+1,MONTH(B202)=4),"×",IF(B202&lt;基本情報!$C$8,"×",IF(B202&lt;基本情報!$C$9,"-",IF(B202&gt;=基本情報!$E$9+1,"×",IF(AND(B202&gt;=基本情報!$C$9,B202&lt;=基本情報!$E$9),"○",IF(TRUE,"×"))))))</f>
        <v>×</v>
      </c>
      <c r="K202" t="str">
        <f>IF(AND(YEAR(B202)=YEAR($B$8)+1,MONTH(B202)=4),"×",IF(B202&lt;基本情報!$C$12,"×",IF(B202&lt;基本情報!$C$13,"-",IF(B202&gt;=基本情報!$E$13+1,"×",IF(AND(B202&gt;=基本情報!$C$13,B202&lt;=基本情報!$E$13),"○",IF(TRUE,"×"))))))</f>
        <v>×</v>
      </c>
    </row>
    <row r="203" spans="2:11" x14ac:dyDescent="0.4">
      <c r="B203" s="8">
        <f t="shared" si="19"/>
        <v>46308</v>
      </c>
      <c r="C203" s="36" t="str">
        <f t="shared" si="15"/>
        <v>火</v>
      </c>
      <c r="D203" s="45" t="str">
        <f>IF(WEEKDAY(B203,2)&gt;5,"休日",IFERROR(IF(VLOOKUP(B203,祝日!B:B,1,FALSE),"休日",""),""))</f>
        <v/>
      </c>
      <c r="E203" s="169"/>
      <c r="F203" s="170" t="str">
        <f t="shared" si="16"/>
        <v/>
      </c>
      <c r="G203" s="169"/>
      <c r="H203" s="170" t="str">
        <f t="shared" si="17"/>
        <v/>
      </c>
      <c r="I203" t="str">
        <f t="shared" si="18"/>
        <v>○</v>
      </c>
      <c r="J203" t="str">
        <f>IF(AND(YEAR(B203)=YEAR($B$8)+1,MONTH(B203)=4),"×",IF(B203&lt;基本情報!$C$8,"×",IF(B203&lt;基本情報!$C$9,"-",IF(B203&gt;=基本情報!$E$9+1,"×",IF(AND(B203&gt;=基本情報!$C$9,B203&lt;=基本情報!$E$9),"○",IF(TRUE,"×"))))))</f>
        <v>×</v>
      </c>
      <c r="K203" t="str">
        <f>IF(AND(YEAR(B203)=YEAR($B$8)+1,MONTH(B203)=4),"×",IF(B203&lt;基本情報!$C$12,"×",IF(B203&lt;基本情報!$C$13,"-",IF(B203&gt;=基本情報!$E$13+1,"×",IF(AND(B203&gt;=基本情報!$C$13,B203&lt;=基本情報!$E$13),"○",IF(TRUE,"×"))))))</f>
        <v>×</v>
      </c>
    </row>
    <row r="204" spans="2:11" x14ac:dyDescent="0.4">
      <c r="B204" s="8">
        <f t="shared" si="19"/>
        <v>46309</v>
      </c>
      <c r="C204" s="36" t="str">
        <f t="shared" si="15"/>
        <v>水</v>
      </c>
      <c r="D204" s="45" t="str">
        <f>IF(WEEKDAY(B204,2)&gt;5,"休日",IFERROR(IF(VLOOKUP(B204,祝日!B:B,1,FALSE),"休日",""),""))</f>
        <v/>
      </c>
      <c r="E204" s="169"/>
      <c r="F204" s="170" t="str">
        <f t="shared" si="16"/>
        <v/>
      </c>
      <c r="G204" s="169"/>
      <c r="H204" s="170" t="str">
        <f t="shared" si="17"/>
        <v/>
      </c>
      <c r="I204" t="str">
        <f t="shared" si="18"/>
        <v>○</v>
      </c>
      <c r="J204" t="str">
        <f>IF(AND(YEAR(B204)=YEAR($B$8)+1,MONTH(B204)=4),"×",IF(B204&lt;基本情報!$C$8,"×",IF(B204&lt;基本情報!$C$9,"-",IF(B204&gt;=基本情報!$E$9+1,"×",IF(AND(B204&gt;=基本情報!$C$9,B204&lt;=基本情報!$E$9),"○",IF(TRUE,"×"))))))</f>
        <v>×</v>
      </c>
      <c r="K204" t="str">
        <f>IF(AND(YEAR(B204)=YEAR($B$8)+1,MONTH(B204)=4),"×",IF(B204&lt;基本情報!$C$12,"×",IF(B204&lt;基本情報!$C$13,"-",IF(B204&gt;=基本情報!$E$13+1,"×",IF(AND(B204&gt;=基本情報!$C$13,B204&lt;=基本情報!$E$13),"○",IF(TRUE,"×"))))))</f>
        <v>×</v>
      </c>
    </row>
    <row r="205" spans="2:11" x14ac:dyDescent="0.4">
      <c r="B205" s="8">
        <f t="shared" si="19"/>
        <v>46310</v>
      </c>
      <c r="C205" s="36" t="str">
        <f t="shared" si="15"/>
        <v>木</v>
      </c>
      <c r="D205" s="45" t="str">
        <f>IF(WEEKDAY(B205,2)&gt;5,"休日",IFERROR(IF(VLOOKUP(B205,祝日!B:B,1,FALSE),"休日",""),""))</f>
        <v/>
      </c>
      <c r="E205" s="169"/>
      <c r="F205" s="170" t="str">
        <f t="shared" si="16"/>
        <v/>
      </c>
      <c r="G205" s="169"/>
      <c r="H205" s="170" t="str">
        <f t="shared" si="17"/>
        <v/>
      </c>
      <c r="I205" t="str">
        <f t="shared" si="18"/>
        <v>○</v>
      </c>
      <c r="J205" t="str">
        <f>IF(AND(YEAR(B205)=YEAR($B$8)+1,MONTH(B205)=4),"×",IF(B205&lt;基本情報!$C$8,"×",IF(B205&lt;基本情報!$C$9,"-",IF(B205&gt;=基本情報!$E$9+1,"×",IF(AND(B205&gt;=基本情報!$C$9,B205&lt;=基本情報!$E$9),"○",IF(TRUE,"×"))))))</f>
        <v>×</v>
      </c>
      <c r="K205" t="str">
        <f>IF(AND(YEAR(B205)=YEAR($B$8)+1,MONTH(B205)=4),"×",IF(B205&lt;基本情報!$C$12,"×",IF(B205&lt;基本情報!$C$13,"-",IF(B205&gt;=基本情報!$E$13+1,"×",IF(AND(B205&gt;=基本情報!$C$13,B205&lt;=基本情報!$E$13),"○",IF(TRUE,"×"))))))</f>
        <v>×</v>
      </c>
    </row>
    <row r="206" spans="2:11" x14ac:dyDescent="0.4">
      <c r="B206" s="8">
        <f t="shared" si="19"/>
        <v>46311</v>
      </c>
      <c r="C206" s="36" t="str">
        <f t="shared" si="15"/>
        <v>金</v>
      </c>
      <c r="D206" s="45" t="str">
        <f>IF(WEEKDAY(B206,2)&gt;5,"休日",IFERROR(IF(VLOOKUP(B206,祝日!B:B,1,FALSE),"休日",""),""))</f>
        <v/>
      </c>
      <c r="E206" s="169"/>
      <c r="F206" s="170" t="str">
        <f t="shared" si="16"/>
        <v/>
      </c>
      <c r="G206" s="169"/>
      <c r="H206" s="170" t="str">
        <f t="shared" si="17"/>
        <v/>
      </c>
      <c r="I206" t="str">
        <f t="shared" si="18"/>
        <v>○</v>
      </c>
      <c r="J206" t="str">
        <f>IF(AND(YEAR(B206)=YEAR($B$8)+1,MONTH(B206)=4),"×",IF(B206&lt;基本情報!$C$8,"×",IF(B206&lt;基本情報!$C$9,"-",IF(B206&gt;=基本情報!$E$9+1,"×",IF(AND(B206&gt;=基本情報!$C$9,B206&lt;=基本情報!$E$9),"○",IF(TRUE,"×"))))))</f>
        <v>×</v>
      </c>
      <c r="K206" t="str">
        <f>IF(AND(YEAR(B206)=YEAR($B$8)+1,MONTH(B206)=4),"×",IF(B206&lt;基本情報!$C$12,"×",IF(B206&lt;基本情報!$C$13,"-",IF(B206&gt;=基本情報!$E$13+1,"×",IF(AND(B206&gt;=基本情報!$C$13,B206&lt;=基本情報!$E$13),"○",IF(TRUE,"×"))))))</f>
        <v>×</v>
      </c>
    </row>
    <row r="207" spans="2:11" x14ac:dyDescent="0.4">
      <c r="B207" s="8">
        <f t="shared" si="19"/>
        <v>46312</v>
      </c>
      <c r="C207" s="36" t="str">
        <f t="shared" si="15"/>
        <v>土</v>
      </c>
      <c r="D207" s="45" t="str">
        <f>IF(WEEKDAY(B207,2)&gt;5,"休日",IFERROR(IF(VLOOKUP(B207,祝日!B:B,1,FALSE),"休日",""),""))</f>
        <v>休日</v>
      </c>
      <c r="E207" s="169"/>
      <c r="F207" s="170" t="str">
        <f t="shared" si="16"/>
        <v>休工</v>
      </c>
      <c r="G207" s="169"/>
      <c r="H207" s="170" t="str">
        <f t="shared" si="17"/>
        <v>休工</v>
      </c>
      <c r="I207" t="str">
        <f t="shared" si="18"/>
        <v>○</v>
      </c>
      <c r="J207" t="str">
        <f>IF(AND(YEAR(B207)=YEAR($B$8)+1,MONTH(B207)=4),"×",IF(B207&lt;基本情報!$C$8,"×",IF(B207&lt;基本情報!$C$9,"-",IF(B207&gt;=基本情報!$E$9+1,"×",IF(AND(B207&gt;=基本情報!$C$9,B207&lt;=基本情報!$E$9),"○",IF(TRUE,"×"))))))</f>
        <v>×</v>
      </c>
      <c r="K207" t="str">
        <f>IF(AND(YEAR(B207)=YEAR($B$8)+1,MONTH(B207)=4),"×",IF(B207&lt;基本情報!$C$12,"×",IF(B207&lt;基本情報!$C$13,"-",IF(B207&gt;=基本情報!$E$13+1,"×",IF(AND(B207&gt;=基本情報!$C$13,B207&lt;=基本情報!$E$13),"○",IF(TRUE,"×"))))))</f>
        <v>×</v>
      </c>
    </row>
    <row r="208" spans="2:11" x14ac:dyDescent="0.4">
      <c r="B208" s="8">
        <f t="shared" si="19"/>
        <v>46313</v>
      </c>
      <c r="C208" s="36" t="str">
        <f t="shared" si="15"/>
        <v>日</v>
      </c>
      <c r="D208" s="45" t="str">
        <f>IF(WEEKDAY(B208,2)&gt;5,"休日",IFERROR(IF(VLOOKUP(B208,祝日!B:B,1,FALSE),"休日",""),""))</f>
        <v>休日</v>
      </c>
      <c r="E208" s="169"/>
      <c r="F208" s="170" t="str">
        <f t="shared" si="16"/>
        <v>休工</v>
      </c>
      <c r="G208" s="169"/>
      <c r="H208" s="170" t="str">
        <f t="shared" si="17"/>
        <v>休工</v>
      </c>
      <c r="I208" t="str">
        <f t="shared" si="18"/>
        <v>○</v>
      </c>
      <c r="J208" t="str">
        <f>IF(AND(YEAR(B208)=YEAR($B$8)+1,MONTH(B208)=4),"×",IF(B208&lt;基本情報!$C$8,"×",IF(B208&lt;基本情報!$C$9,"-",IF(B208&gt;=基本情報!$E$9+1,"×",IF(AND(B208&gt;=基本情報!$C$9,B208&lt;=基本情報!$E$9),"○",IF(TRUE,"×"))))))</f>
        <v>×</v>
      </c>
      <c r="K208" t="str">
        <f>IF(AND(YEAR(B208)=YEAR($B$8)+1,MONTH(B208)=4),"×",IF(B208&lt;基本情報!$C$12,"×",IF(B208&lt;基本情報!$C$13,"-",IF(B208&gt;=基本情報!$E$13+1,"×",IF(AND(B208&gt;=基本情報!$C$13,B208&lt;=基本情報!$E$13),"○",IF(TRUE,"×"))))))</f>
        <v>×</v>
      </c>
    </row>
    <row r="209" spans="2:11" x14ac:dyDescent="0.4">
      <c r="B209" s="8">
        <f t="shared" si="19"/>
        <v>46314</v>
      </c>
      <c r="C209" s="36" t="str">
        <f t="shared" si="15"/>
        <v>月</v>
      </c>
      <c r="D209" s="45" t="str">
        <f>IF(WEEKDAY(B209,2)&gt;5,"休日",IFERROR(IF(VLOOKUP(B209,祝日!B:B,1,FALSE),"休日",""),""))</f>
        <v/>
      </c>
      <c r="E209" s="169"/>
      <c r="F209" s="170" t="str">
        <f t="shared" si="16"/>
        <v/>
      </c>
      <c r="G209" s="169"/>
      <c r="H209" s="170" t="str">
        <f t="shared" si="17"/>
        <v/>
      </c>
      <c r="I209" t="str">
        <f t="shared" si="18"/>
        <v>○</v>
      </c>
      <c r="J209" t="str">
        <f>IF(AND(YEAR(B209)=YEAR($B$8)+1,MONTH(B209)=4),"×",IF(B209&lt;基本情報!$C$8,"×",IF(B209&lt;基本情報!$C$9,"-",IF(B209&gt;=基本情報!$E$9+1,"×",IF(AND(B209&gt;=基本情報!$C$9,B209&lt;=基本情報!$E$9),"○",IF(TRUE,"×"))))))</f>
        <v>×</v>
      </c>
      <c r="K209" t="str">
        <f>IF(AND(YEAR(B209)=YEAR($B$8)+1,MONTH(B209)=4),"×",IF(B209&lt;基本情報!$C$12,"×",IF(B209&lt;基本情報!$C$13,"-",IF(B209&gt;=基本情報!$E$13+1,"×",IF(AND(B209&gt;=基本情報!$C$13,B209&lt;=基本情報!$E$13),"○",IF(TRUE,"×"))))))</f>
        <v>×</v>
      </c>
    </row>
    <row r="210" spans="2:11" x14ac:dyDescent="0.4">
      <c r="B210" s="8">
        <f t="shared" si="19"/>
        <v>46315</v>
      </c>
      <c r="C210" s="36" t="str">
        <f t="shared" si="15"/>
        <v>火</v>
      </c>
      <c r="D210" s="45" t="str">
        <f>IF(WEEKDAY(B210,2)&gt;5,"休日",IFERROR(IF(VLOOKUP(B210,祝日!B:B,1,FALSE),"休日",""),""))</f>
        <v/>
      </c>
      <c r="E210" s="169"/>
      <c r="F210" s="170" t="str">
        <f t="shared" si="16"/>
        <v/>
      </c>
      <c r="G210" s="169"/>
      <c r="H210" s="170" t="str">
        <f t="shared" si="17"/>
        <v/>
      </c>
      <c r="I210" t="str">
        <f t="shared" si="18"/>
        <v>○</v>
      </c>
      <c r="J210" t="str">
        <f>IF(AND(YEAR(B210)=YEAR($B$8)+1,MONTH(B210)=4),"×",IF(B210&lt;基本情報!$C$8,"×",IF(B210&lt;基本情報!$C$9,"-",IF(B210&gt;=基本情報!$E$9+1,"×",IF(AND(B210&gt;=基本情報!$C$9,B210&lt;=基本情報!$E$9),"○",IF(TRUE,"×"))))))</f>
        <v>×</v>
      </c>
      <c r="K210" t="str">
        <f>IF(AND(YEAR(B210)=YEAR($B$8)+1,MONTH(B210)=4),"×",IF(B210&lt;基本情報!$C$12,"×",IF(B210&lt;基本情報!$C$13,"-",IF(B210&gt;=基本情報!$E$13+1,"×",IF(AND(B210&gt;=基本情報!$C$13,B210&lt;=基本情報!$E$13),"○",IF(TRUE,"×"))))))</f>
        <v>×</v>
      </c>
    </row>
    <row r="211" spans="2:11" x14ac:dyDescent="0.4">
      <c r="B211" s="8">
        <f t="shared" si="19"/>
        <v>46316</v>
      </c>
      <c r="C211" s="36" t="str">
        <f t="shared" si="15"/>
        <v>水</v>
      </c>
      <c r="D211" s="45" t="str">
        <f>IF(WEEKDAY(B211,2)&gt;5,"休日",IFERROR(IF(VLOOKUP(B211,祝日!B:B,1,FALSE),"休日",""),""))</f>
        <v/>
      </c>
      <c r="E211" s="169"/>
      <c r="F211" s="170" t="str">
        <f t="shared" si="16"/>
        <v/>
      </c>
      <c r="G211" s="169"/>
      <c r="H211" s="170" t="str">
        <f t="shared" si="17"/>
        <v/>
      </c>
      <c r="I211" t="str">
        <f t="shared" si="18"/>
        <v>○</v>
      </c>
      <c r="J211" t="str">
        <f>IF(AND(YEAR(B211)=YEAR($B$8)+1,MONTH(B211)=4),"×",IF(B211&lt;基本情報!$C$8,"×",IF(B211&lt;基本情報!$C$9,"-",IF(B211&gt;=基本情報!$E$9+1,"×",IF(AND(B211&gt;=基本情報!$C$9,B211&lt;=基本情報!$E$9),"○",IF(TRUE,"×"))))))</f>
        <v>×</v>
      </c>
      <c r="K211" t="str">
        <f>IF(AND(YEAR(B211)=YEAR($B$8)+1,MONTH(B211)=4),"×",IF(B211&lt;基本情報!$C$12,"×",IF(B211&lt;基本情報!$C$13,"-",IF(B211&gt;=基本情報!$E$13+1,"×",IF(AND(B211&gt;=基本情報!$C$13,B211&lt;=基本情報!$E$13),"○",IF(TRUE,"×"))))))</f>
        <v>×</v>
      </c>
    </row>
    <row r="212" spans="2:11" x14ac:dyDescent="0.4">
      <c r="B212" s="8">
        <f t="shared" si="19"/>
        <v>46317</v>
      </c>
      <c r="C212" s="36" t="str">
        <f t="shared" si="15"/>
        <v>木</v>
      </c>
      <c r="D212" s="45" t="str">
        <f>IF(WEEKDAY(B212,2)&gt;5,"休日",IFERROR(IF(VLOOKUP(B212,祝日!B:B,1,FALSE),"休日",""),""))</f>
        <v/>
      </c>
      <c r="E212" s="169"/>
      <c r="F212" s="170" t="str">
        <f t="shared" si="16"/>
        <v/>
      </c>
      <c r="G212" s="169"/>
      <c r="H212" s="170" t="str">
        <f t="shared" si="17"/>
        <v/>
      </c>
      <c r="I212" t="str">
        <f t="shared" si="18"/>
        <v>○</v>
      </c>
      <c r="J212" t="str">
        <f>IF(AND(YEAR(B212)=YEAR($B$8)+1,MONTH(B212)=4),"×",IF(B212&lt;基本情報!$C$8,"×",IF(B212&lt;基本情報!$C$9,"-",IF(B212&gt;=基本情報!$E$9+1,"×",IF(AND(B212&gt;=基本情報!$C$9,B212&lt;=基本情報!$E$9),"○",IF(TRUE,"×"))))))</f>
        <v>×</v>
      </c>
      <c r="K212" t="str">
        <f>IF(AND(YEAR(B212)=YEAR($B$8)+1,MONTH(B212)=4),"×",IF(B212&lt;基本情報!$C$12,"×",IF(B212&lt;基本情報!$C$13,"-",IF(B212&gt;=基本情報!$E$13+1,"×",IF(AND(B212&gt;=基本情報!$C$13,B212&lt;=基本情報!$E$13),"○",IF(TRUE,"×"))))))</f>
        <v>×</v>
      </c>
    </row>
    <row r="213" spans="2:11" x14ac:dyDescent="0.4">
      <c r="B213" s="8">
        <f t="shared" si="19"/>
        <v>46318</v>
      </c>
      <c r="C213" s="36" t="str">
        <f t="shared" si="15"/>
        <v>金</v>
      </c>
      <c r="D213" s="45" t="str">
        <f>IF(WEEKDAY(B213,2)&gt;5,"休日",IFERROR(IF(VLOOKUP(B213,祝日!B:B,1,FALSE),"休日",""),""))</f>
        <v/>
      </c>
      <c r="E213" s="169"/>
      <c r="F213" s="170" t="str">
        <f t="shared" si="16"/>
        <v/>
      </c>
      <c r="G213" s="169"/>
      <c r="H213" s="170" t="str">
        <f t="shared" si="17"/>
        <v/>
      </c>
      <c r="I213" t="str">
        <f t="shared" si="18"/>
        <v>○</v>
      </c>
      <c r="J213" t="str">
        <f>IF(AND(YEAR(B213)=YEAR($B$8)+1,MONTH(B213)=4),"×",IF(B213&lt;基本情報!$C$8,"×",IF(B213&lt;基本情報!$C$9,"-",IF(B213&gt;=基本情報!$E$9+1,"×",IF(AND(B213&gt;=基本情報!$C$9,B213&lt;=基本情報!$E$9),"○",IF(TRUE,"×"))))))</f>
        <v>×</v>
      </c>
      <c r="K213" t="str">
        <f>IF(AND(YEAR(B213)=YEAR($B$8)+1,MONTH(B213)=4),"×",IF(B213&lt;基本情報!$C$12,"×",IF(B213&lt;基本情報!$C$13,"-",IF(B213&gt;=基本情報!$E$13+1,"×",IF(AND(B213&gt;=基本情報!$C$13,B213&lt;=基本情報!$E$13),"○",IF(TRUE,"×"))))))</f>
        <v>×</v>
      </c>
    </row>
    <row r="214" spans="2:11" x14ac:dyDescent="0.4">
      <c r="B214" s="8">
        <f t="shared" si="19"/>
        <v>46319</v>
      </c>
      <c r="C214" s="36" t="str">
        <f t="shared" si="15"/>
        <v>土</v>
      </c>
      <c r="D214" s="45" t="str">
        <f>IF(WEEKDAY(B214,2)&gt;5,"休日",IFERROR(IF(VLOOKUP(B214,祝日!B:B,1,FALSE),"休日",""),""))</f>
        <v>休日</v>
      </c>
      <c r="E214" s="169"/>
      <c r="F214" s="170" t="str">
        <f t="shared" si="16"/>
        <v>休工</v>
      </c>
      <c r="G214" s="169"/>
      <c r="H214" s="170" t="str">
        <f t="shared" si="17"/>
        <v>休工</v>
      </c>
      <c r="I214" t="str">
        <f t="shared" si="18"/>
        <v>○</v>
      </c>
      <c r="J214" t="str">
        <f>IF(AND(YEAR(B214)=YEAR($B$8)+1,MONTH(B214)=4),"×",IF(B214&lt;基本情報!$C$8,"×",IF(B214&lt;基本情報!$C$9,"-",IF(B214&gt;=基本情報!$E$9+1,"×",IF(AND(B214&gt;=基本情報!$C$9,B214&lt;=基本情報!$E$9),"○",IF(TRUE,"×"))))))</f>
        <v>×</v>
      </c>
      <c r="K214" t="str">
        <f>IF(AND(YEAR(B214)=YEAR($B$8)+1,MONTH(B214)=4),"×",IF(B214&lt;基本情報!$C$12,"×",IF(B214&lt;基本情報!$C$13,"-",IF(B214&gt;=基本情報!$E$13+1,"×",IF(AND(B214&gt;=基本情報!$C$13,B214&lt;=基本情報!$E$13),"○",IF(TRUE,"×"))))))</f>
        <v>×</v>
      </c>
    </row>
    <row r="215" spans="2:11" x14ac:dyDescent="0.4">
      <c r="B215" s="8">
        <f t="shared" si="19"/>
        <v>46320</v>
      </c>
      <c r="C215" s="36" t="str">
        <f t="shared" si="15"/>
        <v>日</v>
      </c>
      <c r="D215" s="45" t="str">
        <f>IF(WEEKDAY(B215,2)&gt;5,"休日",IFERROR(IF(VLOOKUP(B215,祝日!B:B,1,FALSE),"休日",""),""))</f>
        <v>休日</v>
      </c>
      <c r="E215" s="169"/>
      <c r="F215" s="170" t="str">
        <f t="shared" si="16"/>
        <v>休工</v>
      </c>
      <c r="G215" s="169"/>
      <c r="H215" s="170" t="str">
        <f t="shared" si="17"/>
        <v>休工</v>
      </c>
      <c r="I215" t="str">
        <f t="shared" si="18"/>
        <v>○</v>
      </c>
      <c r="J215" t="str">
        <f>IF(AND(YEAR(B215)=YEAR($B$8)+1,MONTH(B215)=4),"×",IF(B215&lt;基本情報!$C$8,"×",IF(B215&lt;基本情報!$C$9,"-",IF(B215&gt;=基本情報!$E$9+1,"×",IF(AND(B215&gt;=基本情報!$C$9,B215&lt;=基本情報!$E$9),"○",IF(TRUE,"×"))))))</f>
        <v>×</v>
      </c>
      <c r="K215" t="str">
        <f>IF(AND(YEAR(B215)=YEAR($B$8)+1,MONTH(B215)=4),"×",IF(B215&lt;基本情報!$C$12,"×",IF(B215&lt;基本情報!$C$13,"-",IF(B215&gt;=基本情報!$E$13+1,"×",IF(AND(B215&gt;=基本情報!$C$13,B215&lt;=基本情報!$E$13),"○",IF(TRUE,"×"))))))</f>
        <v>×</v>
      </c>
    </row>
    <row r="216" spans="2:11" x14ac:dyDescent="0.4">
      <c r="B216" s="8">
        <f t="shared" si="19"/>
        <v>46321</v>
      </c>
      <c r="C216" s="36" t="str">
        <f t="shared" si="15"/>
        <v>月</v>
      </c>
      <c r="D216" s="45" t="str">
        <f>IF(WEEKDAY(B216,2)&gt;5,"休日",IFERROR(IF(VLOOKUP(B216,祝日!B:B,1,FALSE),"休日",""),""))</f>
        <v/>
      </c>
      <c r="E216" s="169"/>
      <c r="F216" s="170" t="str">
        <f t="shared" si="16"/>
        <v/>
      </c>
      <c r="G216" s="169"/>
      <c r="H216" s="170" t="str">
        <f t="shared" si="17"/>
        <v/>
      </c>
      <c r="I216" t="str">
        <f t="shared" si="18"/>
        <v>○</v>
      </c>
      <c r="J216" t="str">
        <f>IF(AND(YEAR(B216)=YEAR($B$8)+1,MONTH(B216)=4),"×",IF(B216&lt;基本情報!$C$8,"×",IF(B216&lt;基本情報!$C$9,"-",IF(B216&gt;=基本情報!$E$9+1,"×",IF(AND(B216&gt;=基本情報!$C$9,B216&lt;=基本情報!$E$9),"○",IF(TRUE,"×"))))))</f>
        <v>×</v>
      </c>
      <c r="K216" t="str">
        <f>IF(AND(YEAR(B216)=YEAR($B$8)+1,MONTH(B216)=4),"×",IF(B216&lt;基本情報!$C$12,"×",IF(B216&lt;基本情報!$C$13,"-",IF(B216&gt;=基本情報!$E$13+1,"×",IF(AND(B216&gt;=基本情報!$C$13,B216&lt;=基本情報!$E$13),"○",IF(TRUE,"×"))))))</f>
        <v>×</v>
      </c>
    </row>
    <row r="217" spans="2:11" x14ac:dyDescent="0.4">
      <c r="B217" s="8">
        <f t="shared" si="19"/>
        <v>46322</v>
      </c>
      <c r="C217" s="36" t="str">
        <f t="shared" si="15"/>
        <v>火</v>
      </c>
      <c r="D217" s="45" t="str">
        <f>IF(WEEKDAY(B217,2)&gt;5,"休日",IFERROR(IF(VLOOKUP(B217,祝日!B:B,1,FALSE),"休日",""),""))</f>
        <v/>
      </c>
      <c r="E217" s="169"/>
      <c r="F217" s="170" t="str">
        <f t="shared" si="16"/>
        <v/>
      </c>
      <c r="G217" s="169"/>
      <c r="H217" s="170" t="str">
        <f t="shared" si="17"/>
        <v/>
      </c>
      <c r="I217" t="str">
        <f t="shared" si="18"/>
        <v>○</v>
      </c>
      <c r="J217" t="str">
        <f>IF(AND(YEAR(B217)=YEAR($B$8)+1,MONTH(B217)=4),"×",IF(B217&lt;基本情報!$C$8,"×",IF(B217&lt;基本情報!$C$9,"-",IF(B217&gt;=基本情報!$E$9+1,"×",IF(AND(B217&gt;=基本情報!$C$9,B217&lt;=基本情報!$E$9),"○",IF(TRUE,"×"))))))</f>
        <v>×</v>
      </c>
      <c r="K217" t="str">
        <f>IF(AND(YEAR(B217)=YEAR($B$8)+1,MONTH(B217)=4),"×",IF(B217&lt;基本情報!$C$12,"×",IF(B217&lt;基本情報!$C$13,"-",IF(B217&gt;=基本情報!$E$13+1,"×",IF(AND(B217&gt;=基本情報!$C$13,B217&lt;=基本情報!$E$13),"○",IF(TRUE,"×"))))))</f>
        <v>×</v>
      </c>
    </row>
    <row r="218" spans="2:11" x14ac:dyDescent="0.4">
      <c r="B218" s="8">
        <f t="shared" si="19"/>
        <v>46323</v>
      </c>
      <c r="C218" s="36" t="str">
        <f t="shared" si="15"/>
        <v>水</v>
      </c>
      <c r="D218" s="45" t="str">
        <f>IF(WEEKDAY(B218,2)&gt;5,"休日",IFERROR(IF(VLOOKUP(B218,祝日!B:B,1,FALSE),"休日",""),""))</f>
        <v/>
      </c>
      <c r="E218" s="169"/>
      <c r="F218" s="170" t="str">
        <f t="shared" si="16"/>
        <v/>
      </c>
      <c r="G218" s="169"/>
      <c r="H218" s="170" t="str">
        <f t="shared" si="17"/>
        <v/>
      </c>
      <c r="I218" t="str">
        <f t="shared" si="18"/>
        <v>○</v>
      </c>
      <c r="J218" t="str">
        <f>IF(AND(YEAR(B218)=YEAR($B$8)+1,MONTH(B218)=4),"×",IF(B218&lt;基本情報!$C$8,"×",IF(B218&lt;基本情報!$C$9,"-",IF(B218&gt;=基本情報!$E$9+1,"×",IF(AND(B218&gt;=基本情報!$C$9,B218&lt;=基本情報!$E$9),"○",IF(TRUE,"×"))))))</f>
        <v>×</v>
      </c>
      <c r="K218" t="str">
        <f>IF(AND(YEAR(B218)=YEAR($B$8)+1,MONTH(B218)=4),"×",IF(B218&lt;基本情報!$C$12,"×",IF(B218&lt;基本情報!$C$13,"-",IF(B218&gt;=基本情報!$E$13+1,"×",IF(AND(B218&gt;=基本情報!$C$13,B218&lt;=基本情報!$E$13),"○",IF(TRUE,"×"))))))</f>
        <v>×</v>
      </c>
    </row>
    <row r="219" spans="2:11" x14ac:dyDescent="0.4">
      <c r="B219" s="8">
        <f t="shared" si="19"/>
        <v>46324</v>
      </c>
      <c r="C219" s="36" t="str">
        <f t="shared" si="15"/>
        <v>木</v>
      </c>
      <c r="D219" s="45" t="str">
        <f>IF(WEEKDAY(B219,2)&gt;5,"休日",IFERROR(IF(VLOOKUP(B219,祝日!B:B,1,FALSE),"休日",""),""))</f>
        <v/>
      </c>
      <c r="E219" s="169"/>
      <c r="F219" s="170" t="str">
        <f t="shared" si="16"/>
        <v/>
      </c>
      <c r="G219" s="169"/>
      <c r="H219" s="170" t="str">
        <f t="shared" si="17"/>
        <v/>
      </c>
      <c r="I219" t="str">
        <f t="shared" si="18"/>
        <v>○</v>
      </c>
      <c r="J219" t="str">
        <f>IF(AND(YEAR(B219)=YEAR($B$8)+1,MONTH(B219)=4),"×",IF(B219&lt;基本情報!$C$8,"×",IF(B219&lt;基本情報!$C$9,"-",IF(B219&gt;=基本情報!$E$9+1,"×",IF(AND(B219&gt;=基本情報!$C$9,B219&lt;=基本情報!$E$9),"○",IF(TRUE,"×"))))))</f>
        <v>×</v>
      </c>
      <c r="K219" t="str">
        <f>IF(AND(YEAR(B219)=YEAR($B$8)+1,MONTH(B219)=4),"×",IF(B219&lt;基本情報!$C$12,"×",IF(B219&lt;基本情報!$C$13,"-",IF(B219&gt;=基本情報!$E$13+1,"×",IF(AND(B219&gt;=基本情報!$C$13,B219&lt;=基本情報!$E$13),"○",IF(TRUE,"×"))))))</f>
        <v>×</v>
      </c>
    </row>
    <row r="220" spans="2:11" x14ac:dyDescent="0.4">
      <c r="B220" s="8">
        <f t="shared" si="19"/>
        <v>46325</v>
      </c>
      <c r="C220" s="36" t="str">
        <f t="shared" si="15"/>
        <v>金</v>
      </c>
      <c r="D220" s="45" t="str">
        <f>IF(WEEKDAY(B220,2)&gt;5,"休日",IFERROR(IF(VLOOKUP(B220,祝日!B:B,1,FALSE),"休日",""),""))</f>
        <v/>
      </c>
      <c r="E220" s="169"/>
      <c r="F220" s="170" t="str">
        <f t="shared" si="16"/>
        <v/>
      </c>
      <c r="G220" s="169"/>
      <c r="H220" s="170" t="str">
        <f t="shared" si="17"/>
        <v/>
      </c>
      <c r="I220" t="str">
        <f t="shared" si="18"/>
        <v>○</v>
      </c>
      <c r="J220" t="str">
        <f>IF(AND(YEAR(B220)=YEAR($B$8)+1,MONTH(B220)=4),"×",IF(B220&lt;基本情報!$C$8,"×",IF(B220&lt;基本情報!$C$9,"-",IF(B220&gt;=基本情報!$E$9+1,"×",IF(AND(B220&gt;=基本情報!$C$9,B220&lt;=基本情報!$E$9),"○",IF(TRUE,"×"))))))</f>
        <v>×</v>
      </c>
      <c r="K220" t="str">
        <f>IF(AND(YEAR(B220)=YEAR($B$8)+1,MONTH(B220)=4),"×",IF(B220&lt;基本情報!$C$12,"×",IF(B220&lt;基本情報!$C$13,"-",IF(B220&gt;=基本情報!$E$13+1,"×",IF(AND(B220&gt;=基本情報!$C$13,B220&lt;=基本情報!$E$13),"○",IF(TRUE,"×"))))))</f>
        <v>×</v>
      </c>
    </row>
    <row r="221" spans="2:11" x14ac:dyDescent="0.4">
      <c r="B221" s="8">
        <f t="shared" si="19"/>
        <v>46326</v>
      </c>
      <c r="C221" s="36" t="str">
        <f t="shared" si="15"/>
        <v>土</v>
      </c>
      <c r="D221" s="45" t="str">
        <f>IF(WEEKDAY(B221,2)&gt;5,"休日",IFERROR(IF(VLOOKUP(B221,祝日!B:B,1,FALSE),"休日",""),""))</f>
        <v>休日</v>
      </c>
      <c r="E221" s="169"/>
      <c r="F221" s="170" t="str">
        <f t="shared" si="16"/>
        <v>休工</v>
      </c>
      <c r="G221" s="169"/>
      <c r="H221" s="170" t="str">
        <f t="shared" si="17"/>
        <v>休工</v>
      </c>
      <c r="I221" t="str">
        <f t="shared" si="18"/>
        <v>○</v>
      </c>
      <c r="J221" t="str">
        <f>IF(AND(YEAR(B221)=YEAR($B$8)+1,MONTH(B221)=4),"×",IF(B221&lt;基本情報!$C$8,"×",IF(B221&lt;基本情報!$C$9,"-",IF(B221&gt;=基本情報!$E$9+1,"×",IF(AND(B221&gt;=基本情報!$C$9,B221&lt;=基本情報!$E$9),"○",IF(TRUE,"×"))))))</f>
        <v>×</v>
      </c>
      <c r="K221" t="str">
        <f>IF(AND(YEAR(B221)=YEAR($B$8)+1,MONTH(B221)=4),"×",IF(B221&lt;基本情報!$C$12,"×",IF(B221&lt;基本情報!$C$13,"-",IF(B221&gt;=基本情報!$E$13+1,"×",IF(AND(B221&gt;=基本情報!$C$13,B221&lt;=基本情報!$E$13),"○",IF(TRUE,"×"))))))</f>
        <v>×</v>
      </c>
    </row>
    <row r="222" spans="2:11" x14ac:dyDescent="0.4">
      <c r="B222" s="8">
        <f t="shared" si="19"/>
        <v>46327</v>
      </c>
      <c r="C222" s="36" t="str">
        <f t="shared" si="15"/>
        <v>日</v>
      </c>
      <c r="D222" s="45" t="str">
        <f>IF(WEEKDAY(B222,2)&gt;5,"休日",IFERROR(IF(VLOOKUP(B222,祝日!B:B,1,FALSE),"休日",""),""))</f>
        <v>休日</v>
      </c>
      <c r="E222" s="169"/>
      <c r="F222" s="170" t="str">
        <f t="shared" si="16"/>
        <v>休工</v>
      </c>
      <c r="G222" s="169"/>
      <c r="H222" s="170" t="str">
        <f t="shared" si="17"/>
        <v>休工</v>
      </c>
      <c r="I222" t="str">
        <f t="shared" si="18"/>
        <v>○</v>
      </c>
      <c r="J222" t="str">
        <f>IF(AND(YEAR(B222)=YEAR($B$8)+1,MONTH(B222)=4),"×",IF(B222&lt;基本情報!$C$8,"×",IF(B222&lt;基本情報!$C$9,"-",IF(B222&gt;=基本情報!$E$9+1,"×",IF(AND(B222&gt;=基本情報!$C$9,B222&lt;=基本情報!$E$9),"○",IF(TRUE,"×"))))))</f>
        <v>×</v>
      </c>
      <c r="K222" t="str">
        <f>IF(AND(YEAR(B222)=YEAR($B$8)+1,MONTH(B222)=4),"×",IF(B222&lt;基本情報!$C$12,"×",IF(B222&lt;基本情報!$C$13,"-",IF(B222&gt;=基本情報!$E$13+1,"×",IF(AND(B222&gt;=基本情報!$C$13,B222&lt;=基本情報!$E$13),"○",IF(TRUE,"×"))))))</f>
        <v>×</v>
      </c>
    </row>
    <row r="223" spans="2:11" x14ac:dyDescent="0.4">
      <c r="B223" s="8">
        <f t="shared" si="19"/>
        <v>46328</v>
      </c>
      <c r="C223" s="36" t="str">
        <f t="shared" si="15"/>
        <v>月</v>
      </c>
      <c r="D223" s="45" t="str">
        <f>IF(WEEKDAY(B223,2)&gt;5,"休日",IFERROR(IF(VLOOKUP(B223,祝日!B:B,1,FALSE),"休日",""),""))</f>
        <v/>
      </c>
      <c r="E223" s="169"/>
      <c r="F223" s="170" t="str">
        <f t="shared" si="16"/>
        <v/>
      </c>
      <c r="G223" s="169"/>
      <c r="H223" s="170" t="str">
        <f t="shared" si="17"/>
        <v/>
      </c>
      <c r="I223" t="str">
        <f t="shared" si="18"/>
        <v>○</v>
      </c>
      <c r="J223" t="str">
        <f>IF(AND(YEAR(B223)=YEAR($B$8)+1,MONTH(B223)=4),"×",IF(B223&lt;基本情報!$C$8,"×",IF(B223&lt;基本情報!$C$9,"-",IF(B223&gt;=基本情報!$E$9+1,"×",IF(AND(B223&gt;=基本情報!$C$9,B223&lt;=基本情報!$E$9),"○",IF(TRUE,"×"))))))</f>
        <v>×</v>
      </c>
      <c r="K223" t="str">
        <f>IF(AND(YEAR(B223)=YEAR($B$8)+1,MONTH(B223)=4),"×",IF(B223&lt;基本情報!$C$12,"×",IF(B223&lt;基本情報!$C$13,"-",IF(B223&gt;=基本情報!$E$13+1,"×",IF(AND(B223&gt;=基本情報!$C$13,B223&lt;=基本情報!$E$13),"○",IF(TRUE,"×"))))))</f>
        <v>×</v>
      </c>
    </row>
    <row r="224" spans="2:11" x14ac:dyDescent="0.4">
      <c r="B224" s="8">
        <f t="shared" si="19"/>
        <v>46329</v>
      </c>
      <c r="C224" s="36" t="str">
        <f t="shared" si="15"/>
        <v>火</v>
      </c>
      <c r="D224" s="45" t="str">
        <f>IF(WEEKDAY(B224,2)&gt;5,"休日",IFERROR(IF(VLOOKUP(B224,祝日!B:B,1,FALSE),"休日",""),""))</f>
        <v>休日</v>
      </c>
      <c r="E224" s="169"/>
      <c r="F224" s="170" t="str">
        <f t="shared" si="16"/>
        <v>休工</v>
      </c>
      <c r="G224" s="169"/>
      <c r="H224" s="170" t="str">
        <f t="shared" si="17"/>
        <v>休工</v>
      </c>
      <c r="I224" t="str">
        <f t="shared" si="18"/>
        <v>○</v>
      </c>
      <c r="J224" t="str">
        <f>IF(AND(YEAR(B224)=YEAR($B$8)+1,MONTH(B224)=4),"×",IF(B224&lt;基本情報!$C$8,"×",IF(B224&lt;基本情報!$C$9,"-",IF(B224&gt;=基本情報!$E$9+1,"×",IF(AND(B224&gt;=基本情報!$C$9,B224&lt;=基本情報!$E$9),"○",IF(TRUE,"×"))))))</f>
        <v>×</v>
      </c>
      <c r="K224" t="str">
        <f>IF(AND(YEAR(B224)=YEAR($B$8)+1,MONTH(B224)=4),"×",IF(B224&lt;基本情報!$C$12,"×",IF(B224&lt;基本情報!$C$13,"-",IF(B224&gt;=基本情報!$E$13+1,"×",IF(AND(B224&gt;=基本情報!$C$13,B224&lt;=基本情報!$E$13),"○",IF(TRUE,"×"))))))</f>
        <v>×</v>
      </c>
    </row>
    <row r="225" spans="2:11" x14ac:dyDescent="0.4">
      <c r="B225" s="8">
        <f t="shared" si="19"/>
        <v>46330</v>
      </c>
      <c r="C225" s="36" t="str">
        <f t="shared" si="15"/>
        <v>水</v>
      </c>
      <c r="D225" s="45" t="str">
        <f>IF(WEEKDAY(B225,2)&gt;5,"休日",IFERROR(IF(VLOOKUP(B225,祝日!B:B,1,FALSE),"休日",""),""))</f>
        <v/>
      </c>
      <c r="E225" s="169"/>
      <c r="F225" s="170" t="str">
        <f t="shared" si="16"/>
        <v/>
      </c>
      <c r="G225" s="169"/>
      <c r="H225" s="170" t="str">
        <f t="shared" si="17"/>
        <v/>
      </c>
      <c r="I225" t="str">
        <f t="shared" si="18"/>
        <v>○</v>
      </c>
      <c r="J225" t="str">
        <f>IF(AND(YEAR(B225)=YEAR($B$8)+1,MONTH(B225)=4),"×",IF(B225&lt;基本情報!$C$8,"×",IF(B225&lt;基本情報!$C$9,"-",IF(B225&gt;=基本情報!$E$9+1,"×",IF(AND(B225&gt;=基本情報!$C$9,B225&lt;=基本情報!$E$9),"○",IF(TRUE,"×"))))))</f>
        <v>×</v>
      </c>
      <c r="K225" t="str">
        <f>IF(AND(YEAR(B225)=YEAR($B$8)+1,MONTH(B225)=4),"×",IF(B225&lt;基本情報!$C$12,"×",IF(B225&lt;基本情報!$C$13,"-",IF(B225&gt;=基本情報!$E$13+1,"×",IF(AND(B225&gt;=基本情報!$C$13,B225&lt;=基本情報!$E$13),"○",IF(TRUE,"×"))))))</f>
        <v>×</v>
      </c>
    </row>
    <row r="226" spans="2:11" x14ac:dyDescent="0.4">
      <c r="B226" s="8">
        <f t="shared" si="19"/>
        <v>46331</v>
      </c>
      <c r="C226" s="36" t="str">
        <f t="shared" si="15"/>
        <v>木</v>
      </c>
      <c r="D226" s="45" t="str">
        <f>IF(WEEKDAY(B226,2)&gt;5,"休日",IFERROR(IF(VLOOKUP(B226,祝日!B:B,1,FALSE),"休日",""),""))</f>
        <v/>
      </c>
      <c r="E226" s="169"/>
      <c r="F226" s="170" t="str">
        <f t="shared" si="16"/>
        <v/>
      </c>
      <c r="G226" s="169"/>
      <c r="H226" s="170" t="str">
        <f t="shared" si="17"/>
        <v/>
      </c>
      <c r="I226" t="str">
        <f t="shared" si="18"/>
        <v>○</v>
      </c>
      <c r="J226" t="str">
        <f>IF(AND(YEAR(B226)=YEAR($B$8)+1,MONTH(B226)=4),"×",IF(B226&lt;基本情報!$C$8,"×",IF(B226&lt;基本情報!$C$9,"-",IF(B226&gt;=基本情報!$E$9+1,"×",IF(AND(B226&gt;=基本情報!$C$9,B226&lt;=基本情報!$E$9),"○",IF(TRUE,"×"))))))</f>
        <v>×</v>
      </c>
      <c r="K226" t="str">
        <f>IF(AND(YEAR(B226)=YEAR($B$8)+1,MONTH(B226)=4),"×",IF(B226&lt;基本情報!$C$12,"×",IF(B226&lt;基本情報!$C$13,"-",IF(B226&gt;=基本情報!$E$13+1,"×",IF(AND(B226&gt;=基本情報!$C$13,B226&lt;=基本情報!$E$13),"○",IF(TRUE,"×"))))))</f>
        <v>×</v>
      </c>
    </row>
    <row r="227" spans="2:11" x14ac:dyDescent="0.4">
      <c r="B227" s="8">
        <f t="shared" si="19"/>
        <v>46332</v>
      </c>
      <c r="C227" s="36" t="str">
        <f t="shared" si="15"/>
        <v>金</v>
      </c>
      <c r="D227" s="45" t="str">
        <f>IF(WEEKDAY(B227,2)&gt;5,"休日",IFERROR(IF(VLOOKUP(B227,祝日!B:B,1,FALSE),"休日",""),""))</f>
        <v/>
      </c>
      <c r="E227" s="169"/>
      <c r="F227" s="170" t="str">
        <f t="shared" si="16"/>
        <v/>
      </c>
      <c r="G227" s="169"/>
      <c r="H227" s="170" t="str">
        <f t="shared" si="17"/>
        <v/>
      </c>
      <c r="I227" t="str">
        <f t="shared" si="18"/>
        <v>○</v>
      </c>
      <c r="J227" t="str">
        <f>IF(AND(YEAR(B227)=YEAR($B$8)+1,MONTH(B227)=4),"×",IF(B227&lt;基本情報!$C$8,"×",IF(B227&lt;基本情報!$C$9,"-",IF(B227&gt;=基本情報!$E$9+1,"×",IF(AND(B227&gt;=基本情報!$C$9,B227&lt;=基本情報!$E$9),"○",IF(TRUE,"×"))))))</f>
        <v>×</v>
      </c>
      <c r="K227" t="str">
        <f>IF(AND(YEAR(B227)=YEAR($B$8)+1,MONTH(B227)=4),"×",IF(B227&lt;基本情報!$C$12,"×",IF(B227&lt;基本情報!$C$13,"-",IF(B227&gt;=基本情報!$E$13+1,"×",IF(AND(B227&gt;=基本情報!$C$13,B227&lt;=基本情報!$E$13),"○",IF(TRUE,"×"))))))</f>
        <v>×</v>
      </c>
    </row>
    <row r="228" spans="2:11" x14ac:dyDescent="0.4">
      <c r="B228" s="8">
        <f t="shared" si="19"/>
        <v>46333</v>
      </c>
      <c r="C228" s="36" t="str">
        <f t="shared" si="15"/>
        <v>土</v>
      </c>
      <c r="D228" s="45" t="str">
        <f>IF(WEEKDAY(B228,2)&gt;5,"休日",IFERROR(IF(VLOOKUP(B228,祝日!B:B,1,FALSE),"休日",""),""))</f>
        <v>休日</v>
      </c>
      <c r="E228" s="169"/>
      <c r="F228" s="170" t="str">
        <f t="shared" si="16"/>
        <v>休工</v>
      </c>
      <c r="G228" s="169"/>
      <c r="H228" s="170" t="str">
        <f t="shared" si="17"/>
        <v>休工</v>
      </c>
      <c r="I228" t="str">
        <f t="shared" si="18"/>
        <v>○</v>
      </c>
      <c r="J228" t="str">
        <f>IF(AND(YEAR(B228)=YEAR($B$8)+1,MONTH(B228)=4),"×",IF(B228&lt;基本情報!$C$8,"×",IF(B228&lt;基本情報!$C$9,"-",IF(B228&gt;=基本情報!$E$9+1,"×",IF(AND(B228&gt;=基本情報!$C$9,B228&lt;=基本情報!$E$9),"○",IF(TRUE,"×"))))))</f>
        <v>×</v>
      </c>
      <c r="K228" t="str">
        <f>IF(AND(YEAR(B228)=YEAR($B$8)+1,MONTH(B228)=4),"×",IF(B228&lt;基本情報!$C$12,"×",IF(B228&lt;基本情報!$C$13,"-",IF(B228&gt;=基本情報!$E$13+1,"×",IF(AND(B228&gt;=基本情報!$C$13,B228&lt;=基本情報!$E$13),"○",IF(TRUE,"×"))))))</f>
        <v>×</v>
      </c>
    </row>
    <row r="229" spans="2:11" x14ac:dyDescent="0.4">
      <c r="B229" s="8">
        <f t="shared" si="19"/>
        <v>46334</v>
      </c>
      <c r="C229" s="36" t="str">
        <f t="shared" si="15"/>
        <v>日</v>
      </c>
      <c r="D229" s="45" t="str">
        <f>IF(WEEKDAY(B229,2)&gt;5,"休日",IFERROR(IF(VLOOKUP(B229,祝日!B:B,1,FALSE),"休日",""),""))</f>
        <v>休日</v>
      </c>
      <c r="E229" s="169"/>
      <c r="F229" s="170" t="str">
        <f t="shared" si="16"/>
        <v>休工</v>
      </c>
      <c r="G229" s="169"/>
      <c r="H229" s="170" t="str">
        <f t="shared" si="17"/>
        <v>休工</v>
      </c>
      <c r="I229" t="str">
        <f t="shared" si="18"/>
        <v>○</v>
      </c>
      <c r="J229" t="str">
        <f>IF(AND(YEAR(B229)=YEAR($B$8)+1,MONTH(B229)=4),"×",IF(B229&lt;基本情報!$C$8,"×",IF(B229&lt;基本情報!$C$9,"-",IF(B229&gt;=基本情報!$E$9+1,"×",IF(AND(B229&gt;=基本情報!$C$9,B229&lt;=基本情報!$E$9),"○",IF(TRUE,"×"))))))</f>
        <v>×</v>
      </c>
      <c r="K229" t="str">
        <f>IF(AND(YEAR(B229)=YEAR($B$8)+1,MONTH(B229)=4),"×",IF(B229&lt;基本情報!$C$12,"×",IF(B229&lt;基本情報!$C$13,"-",IF(B229&gt;=基本情報!$E$13+1,"×",IF(AND(B229&gt;=基本情報!$C$13,B229&lt;=基本情報!$E$13),"○",IF(TRUE,"×"))))))</f>
        <v>×</v>
      </c>
    </row>
    <row r="230" spans="2:11" x14ac:dyDescent="0.4">
      <c r="B230" s="8">
        <f t="shared" si="19"/>
        <v>46335</v>
      </c>
      <c r="C230" s="36" t="str">
        <f t="shared" si="15"/>
        <v>月</v>
      </c>
      <c r="D230" s="45" t="str">
        <f>IF(WEEKDAY(B230,2)&gt;5,"休日",IFERROR(IF(VLOOKUP(B230,祝日!B:B,1,FALSE),"休日",""),""))</f>
        <v/>
      </c>
      <c r="E230" s="169"/>
      <c r="F230" s="170" t="str">
        <f t="shared" si="16"/>
        <v/>
      </c>
      <c r="G230" s="169"/>
      <c r="H230" s="170" t="str">
        <f t="shared" si="17"/>
        <v/>
      </c>
      <c r="I230" t="str">
        <f t="shared" si="18"/>
        <v>○</v>
      </c>
      <c r="J230" t="str">
        <f>IF(AND(YEAR(B230)=YEAR($B$8)+1,MONTH(B230)=4),"×",IF(B230&lt;基本情報!$C$8,"×",IF(B230&lt;基本情報!$C$9,"-",IF(B230&gt;=基本情報!$E$9+1,"×",IF(AND(B230&gt;=基本情報!$C$9,B230&lt;=基本情報!$E$9),"○",IF(TRUE,"×"))))))</f>
        <v>×</v>
      </c>
      <c r="K230" t="str">
        <f>IF(AND(YEAR(B230)=YEAR($B$8)+1,MONTH(B230)=4),"×",IF(B230&lt;基本情報!$C$12,"×",IF(B230&lt;基本情報!$C$13,"-",IF(B230&gt;=基本情報!$E$13+1,"×",IF(AND(B230&gt;=基本情報!$C$13,B230&lt;=基本情報!$E$13),"○",IF(TRUE,"×"))))))</f>
        <v>×</v>
      </c>
    </row>
    <row r="231" spans="2:11" x14ac:dyDescent="0.4">
      <c r="B231" s="8">
        <f t="shared" si="19"/>
        <v>46336</v>
      </c>
      <c r="C231" s="36" t="str">
        <f t="shared" si="15"/>
        <v>火</v>
      </c>
      <c r="D231" s="45" t="str">
        <f>IF(WEEKDAY(B231,2)&gt;5,"休日",IFERROR(IF(VLOOKUP(B231,祝日!B:B,1,FALSE),"休日",""),""))</f>
        <v/>
      </c>
      <c r="E231" s="169"/>
      <c r="F231" s="170" t="str">
        <f t="shared" si="16"/>
        <v/>
      </c>
      <c r="G231" s="169"/>
      <c r="H231" s="170" t="str">
        <f t="shared" si="17"/>
        <v/>
      </c>
      <c r="I231" t="str">
        <f t="shared" si="18"/>
        <v>○</v>
      </c>
      <c r="J231" t="str">
        <f>IF(AND(YEAR(B231)=YEAR($B$8)+1,MONTH(B231)=4),"×",IF(B231&lt;基本情報!$C$8,"×",IF(B231&lt;基本情報!$C$9,"-",IF(B231&gt;=基本情報!$E$9+1,"×",IF(AND(B231&gt;=基本情報!$C$9,B231&lt;=基本情報!$E$9),"○",IF(TRUE,"×"))))))</f>
        <v>×</v>
      </c>
      <c r="K231" t="str">
        <f>IF(AND(YEAR(B231)=YEAR($B$8)+1,MONTH(B231)=4),"×",IF(B231&lt;基本情報!$C$12,"×",IF(B231&lt;基本情報!$C$13,"-",IF(B231&gt;=基本情報!$E$13+1,"×",IF(AND(B231&gt;=基本情報!$C$13,B231&lt;=基本情報!$E$13),"○",IF(TRUE,"×"))))))</f>
        <v>×</v>
      </c>
    </row>
    <row r="232" spans="2:11" x14ac:dyDescent="0.4">
      <c r="B232" s="8">
        <f t="shared" si="19"/>
        <v>46337</v>
      </c>
      <c r="C232" s="36" t="str">
        <f t="shared" si="15"/>
        <v>水</v>
      </c>
      <c r="D232" s="45" t="str">
        <f>IF(WEEKDAY(B232,2)&gt;5,"休日",IFERROR(IF(VLOOKUP(B232,祝日!B:B,1,FALSE),"休日",""),""))</f>
        <v/>
      </c>
      <c r="E232" s="169"/>
      <c r="F232" s="170" t="str">
        <f t="shared" si="16"/>
        <v/>
      </c>
      <c r="G232" s="169"/>
      <c r="H232" s="170" t="str">
        <f t="shared" si="17"/>
        <v/>
      </c>
      <c r="I232" t="str">
        <f t="shared" si="18"/>
        <v>○</v>
      </c>
      <c r="J232" t="str">
        <f>IF(AND(YEAR(B232)=YEAR($B$8)+1,MONTH(B232)=4),"×",IF(B232&lt;基本情報!$C$8,"×",IF(B232&lt;基本情報!$C$9,"-",IF(B232&gt;=基本情報!$E$9+1,"×",IF(AND(B232&gt;=基本情報!$C$9,B232&lt;=基本情報!$E$9),"○",IF(TRUE,"×"))))))</f>
        <v>×</v>
      </c>
      <c r="K232" t="str">
        <f>IF(AND(YEAR(B232)=YEAR($B$8)+1,MONTH(B232)=4),"×",IF(B232&lt;基本情報!$C$12,"×",IF(B232&lt;基本情報!$C$13,"-",IF(B232&gt;=基本情報!$E$13+1,"×",IF(AND(B232&gt;=基本情報!$C$13,B232&lt;=基本情報!$E$13),"○",IF(TRUE,"×"))))))</f>
        <v>×</v>
      </c>
    </row>
    <row r="233" spans="2:11" x14ac:dyDescent="0.4">
      <c r="B233" s="8">
        <f t="shared" si="19"/>
        <v>46338</v>
      </c>
      <c r="C233" s="36" t="str">
        <f t="shared" si="15"/>
        <v>木</v>
      </c>
      <c r="D233" s="45" t="str">
        <f>IF(WEEKDAY(B233,2)&gt;5,"休日",IFERROR(IF(VLOOKUP(B233,祝日!B:B,1,FALSE),"休日",""),""))</f>
        <v/>
      </c>
      <c r="E233" s="169"/>
      <c r="F233" s="170" t="str">
        <f t="shared" si="16"/>
        <v/>
      </c>
      <c r="G233" s="169"/>
      <c r="H233" s="170" t="str">
        <f t="shared" si="17"/>
        <v/>
      </c>
      <c r="I233" t="str">
        <f t="shared" si="18"/>
        <v>○</v>
      </c>
      <c r="J233" t="str">
        <f>IF(AND(YEAR(B233)=YEAR($B$8)+1,MONTH(B233)=4),"×",IF(B233&lt;基本情報!$C$8,"×",IF(B233&lt;基本情報!$C$9,"-",IF(B233&gt;=基本情報!$E$9+1,"×",IF(AND(B233&gt;=基本情報!$C$9,B233&lt;=基本情報!$E$9),"○",IF(TRUE,"×"))))))</f>
        <v>×</v>
      </c>
      <c r="K233" t="str">
        <f>IF(AND(YEAR(B233)=YEAR($B$8)+1,MONTH(B233)=4),"×",IF(B233&lt;基本情報!$C$12,"×",IF(B233&lt;基本情報!$C$13,"-",IF(B233&gt;=基本情報!$E$13+1,"×",IF(AND(B233&gt;=基本情報!$C$13,B233&lt;=基本情報!$E$13),"○",IF(TRUE,"×"))))))</f>
        <v>×</v>
      </c>
    </row>
    <row r="234" spans="2:11" x14ac:dyDescent="0.4">
      <c r="B234" s="8">
        <f t="shared" si="19"/>
        <v>46339</v>
      </c>
      <c r="C234" s="36" t="str">
        <f t="shared" si="15"/>
        <v>金</v>
      </c>
      <c r="D234" s="45" t="str">
        <f>IF(WEEKDAY(B234,2)&gt;5,"休日",IFERROR(IF(VLOOKUP(B234,祝日!B:B,1,FALSE),"休日",""),""))</f>
        <v/>
      </c>
      <c r="E234" s="169"/>
      <c r="F234" s="170" t="str">
        <f t="shared" si="16"/>
        <v/>
      </c>
      <c r="G234" s="169"/>
      <c r="H234" s="170" t="str">
        <f t="shared" si="17"/>
        <v/>
      </c>
      <c r="I234" t="str">
        <f t="shared" si="18"/>
        <v>○</v>
      </c>
      <c r="J234" t="str">
        <f>IF(AND(YEAR(B234)=YEAR($B$8)+1,MONTH(B234)=4),"×",IF(B234&lt;基本情報!$C$8,"×",IF(B234&lt;基本情報!$C$9,"-",IF(B234&gt;=基本情報!$E$9+1,"×",IF(AND(B234&gt;=基本情報!$C$9,B234&lt;=基本情報!$E$9),"○",IF(TRUE,"×"))))))</f>
        <v>×</v>
      </c>
      <c r="K234" t="str">
        <f>IF(AND(YEAR(B234)=YEAR($B$8)+1,MONTH(B234)=4),"×",IF(B234&lt;基本情報!$C$12,"×",IF(B234&lt;基本情報!$C$13,"-",IF(B234&gt;=基本情報!$E$13+1,"×",IF(AND(B234&gt;=基本情報!$C$13,B234&lt;=基本情報!$E$13),"○",IF(TRUE,"×"))))))</f>
        <v>×</v>
      </c>
    </row>
    <row r="235" spans="2:11" x14ac:dyDescent="0.4">
      <c r="B235" s="8">
        <f t="shared" si="19"/>
        <v>46340</v>
      </c>
      <c r="C235" s="36" t="str">
        <f t="shared" si="15"/>
        <v>土</v>
      </c>
      <c r="D235" s="45" t="str">
        <f>IF(WEEKDAY(B235,2)&gt;5,"休日",IFERROR(IF(VLOOKUP(B235,祝日!B:B,1,FALSE),"休日",""),""))</f>
        <v>休日</v>
      </c>
      <c r="E235" s="169"/>
      <c r="F235" s="170" t="str">
        <f t="shared" si="16"/>
        <v>休工</v>
      </c>
      <c r="G235" s="169"/>
      <c r="H235" s="170" t="str">
        <f t="shared" si="17"/>
        <v>休工</v>
      </c>
      <c r="I235" t="str">
        <f t="shared" si="18"/>
        <v>○</v>
      </c>
      <c r="J235" t="str">
        <f>IF(AND(YEAR(B235)=YEAR($B$8)+1,MONTH(B235)=4),"×",IF(B235&lt;基本情報!$C$8,"×",IF(B235&lt;基本情報!$C$9,"-",IF(B235&gt;=基本情報!$E$9+1,"×",IF(AND(B235&gt;=基本情報!$C$9,B235&lt;=基本情報!$E$9),"○",IF(TRUE,"×"))))))</f>
        <v>×</v>
      </c>
      <c r="K235" t="str">
        <f>IF(AND(YEAR(B235)=YEAR($B$8)+1,MONTH(B235)=4),"×",IF(B235&lt;基本情報!$C$12,"×",IF(B235&lt;基本情報!$C$13,"-",IF(B235&gt;=基本情報!$E$13+1,"×",IF(AND(B235&gt;=基本情報!$C$13,B235&lt;=基本情報!$E$13),"○",IF(TRUE,"×"))))))</f>
        <v>×</v>
      </c>
    </row>
    <row r="236" spans="2:11" x14ac:dyDescent="0.4">
      <c r="B236" s="8">
        <f t="shared" si="19"/>
        <v>46341</v>
      </c>
      <c r="C236" s="36" t="str">
        <f t="shared" si="15"/>
        <v>日</v>
      </c>
      <c r="D236" s="45" t="str">
        <f>IF(WEEKDAY(B236,2)&gt;5,"休日",IFERROR(IF(VLOOKUP(B236,祝日!B:B,1,FALSE),"休日",""),""))</f>
        <v>休日</v>
      </c>
      <c r="E236" s="169"/>
      <c r="F236" s="170" t="str">
        <f t="shared" si="16"/>
        <v>休工</v>
      </c>
      <c r="G236" s="169"/>
      <c r="H236" s="170" t="str">
        <f t="shared" si="17"/>
        <v>休工</v>
      </c>
      <c r="I236" t="str">
        <f t="shared" si="18"/>
        <v>○</v>
      </c>
      <c r="J236" t="str">
        <f>IF(AND(YEAR(B236)=YEAR($B$8)+1,MONTH(B236)=4),"×",IF(B236&lt;基本情報!$C$8,"×",IF(B236&lt;基本情報!$C$9,"-",IF(B236&gt;=基本情報!$E$9+1,"×",IF(AND(B236&gt;=基本情報!$C$9,B236&lt;=基本情報!$E$9),"○",IF(TRUE,"×"))))))</f>
        <v>×</v>
      </c>
      <c r="K236" t="str">
        <f>IF(AND(YEAR(B236)=YEAR($B$8)+1,MONTH(B236)=4),"×",IF(B236&lt;基本情報!$C$12,"×",IF(B236&lt;基本情報!$C$13,"-",IF(B236&gt;=基本情報!$E$13+1,"×",IF(AND(B236&gt;=基本情報!$C$13,B236&lt;=基本情報!$E$13),"○",IF(TRUE,"×"))))))</f>
        <v>×</v>
      </c>
    </row>
    <row r="237" spans="2:11" x14ac:dyDescent="0.4">
      <c r="B237" s="8">
        <f t="shared" si="19"/>
        <v>46342</v>
      </c>
      <c r="C237" s="36" t="str">
        <f t="shared" si="15"/>
        <v>月</v>
      </c>
      <c r="D237" s="45" t="str">
        <f>IF(WEEKDAY(B237,2)&gt;5,"休日",IFERROR(IF(VLOOKUP(B237,祝日!B:B,1,FALSE),"休日",""),""))</f>
        <v/>
      </c>
      <c r="E237" s="169"/>
      <c r="F237" s="170" t="str">
        <f t="shared" si="16"/>
        <v/>
      </c>
      <c r="G237" s="169"/>
      <c r="H237" s="170" t="str">
        <f t="shared" si="17"/>
        <v/>
      </c>
      <c r="I237" t="str">
        <f t="shared" si="18"/>
        <v>○</v>
      </c>
      <c r="J237" t="str">
        <f>IF(AND(YEAR(B237)=YEAR($B$8)+1,MONTH(B237)=4),"×",IF(B237&lt;基本情報!$C$8,"×",IF(B237&lt;基本情報!$C$9,"-",IF(B237&gt;=基本情報!$E$9+1,"×",IF(AND(B237&gt;=基本情報!$C$9,B237&lt;=基本情報!$E$9),"○",IF(TRUE,"×"))))))</f>
        <v>×</v>
      </c>
      <c r="K237" t="str">
        <f>IF(AND(YEAR(B237)=YEAR($B$8)+1,MONTH(B237)=4),"×",IF(B237&lt;基本情報!$C$12,"×",IF(B237&lt;基本情報!$C$13,"-",IF(B237&gt;=基本情報!$E$13+1,"×",IF(AND(B237&gt;=基本情報!$C$13,B237&lt;=基本情報!$E$13),"○",IF(TRUE,"×"))))))</f>
        <v>×</v>
      </c>
    </row>
    <row r="238" spans="2:11" x14ac:dyDescent="0.4">
      <c r="B238" s="8">
        <f t="shared" si="19"/>
        <v>46343</v>
      </c>
      <c r="C238" s="36" t="str">
        <f t="shared" si="15"/>
        <v>火</v>
      </c>
      <c r="D238" s="45" t="str">
        <f>IF(WEEKDAY(B238,2)&gt;5,"休日",IFERROR(IF(VLOOKUP(B238,祝日!B:B,1,FALSE),"休日",""),""))</f>
        <v/>
      </c>
      <c r="E238" s="169"/>
      <c r="F238" s="170" t="str">
        <f t="shared" si="16"/>
        <v/>
      </c>
      <c r="G238" s="169"/>
      <c r="H238" s="170" t="str">
        <f t="shared" si="17"/>
        <v/>
      </c>
      <c r="I238" t="str">
        <f t="shared" si="18"/>
        <v>○</v>
      </c>
      <c r="J238" t="str">
        <f>IF(AND(YEAR(B238)=YEAR($B$8)+1,MONTH(B238)=4),"×",IF(B238&lt;基本情報!$C$8,"×",IF(B238&lt;基本情報!$C$9,"-",IF(B238&gt;=基本情報!$E$9+1,"×",IF(AND(B238&gt;=基本情報!$C$9,B238&lt;=基本情報!$E$9),"○",IF(TRUE,"×"))))))</f>
        <v>×</v>
      </c>
      <c r="K238" t="str">
        <f>IF(AND(YEAR(B238)=YEAR($B$8)+1,MONTH(B238)=4),"×",IF(B238&lt;基本情報!$C$12,"×",IF(B238&lt;基本情報!$C$13,"-",IF(B238&gt;=基本情報!$E$13+1,"×",IF(AND(B238&gt;=基本情報!$C$13,B238&lt;=基本情報!$E$13),"○",IF(TRUE,"×"))))))</f>
        <v>×</v>
      </c>
    </row>
    <row r="239" spans="2:11" x14ac:dyDescent="0.4">
      <c r="B239" s="8">
        <f t="shared" si="19"/>
        <v>46344</v>
      </c>
      <c r="C239" s="36" t="str">
        <f t="shared" si="15"/>
        <v>水</v>
      </c>
      <c r="D239" s="45" t="str">
        <f>IF(WEEKDAY(B239,2)&gt;5,"休日",IFERROR(IF(VLOOKUP(B239,祝日!B:B,1,FALSE),"休日",""),""))</f>
        <v/>
      </c>
      <c r="E239" s="169"/>
      <c r="F239" s="170" t="str">
        <f t="shared" si="16"/>
        <v/>
      </c>
      <c r="G239" s="169"/>
      <c r="H239" s="170" t="str">
        <f t="shared" si="17"/>
        <v/>
      </c>
      <c r="I239" t="str">
        <f t="shared" si="18"/>
        <v>○</v>
      </c>
      <c r="J239" t="str">
        <f>IF(AND(YEAR(B239)=YEAR($B$8)+1,MONTH(B239)=4),"×",IF(B239&lt;基本情報!$C$8,"×",IF(B239&lt;基本情報!$C$9,"-",IF(B239&gt;=基本情報!$E$9+1,"×",IF(AND(B239&gt;=基本情報!$C$9,B239&lt;=基本情報!$E$9),"○",IF(TRUE,"×"))))))</f>
        <v>×</v>
      </c>
      <c r="K239" t="str">
        <f>IF(AND(YEAR(B239)=YEAR($B$8)+1,MONTH(B239)=4),"×",IF(B239&lt;基本情報!$C$12,"×",IF(B239&lt;基本情報!$C$13,"-",IF(B239&gt;=基本情報!$E$13+1,"×",IF(AND(B239&gt;=基本情報!$C$13,B239&lt;=基本情報!$E$13),"○",IF(TRUE,"×"))))))</f>
        <v>×</v>
      </c>
    </row>
    <row r="240" spans="2:11" x14ac:dyDescent="0.4">
      <c r="B240" s="8">
        <f t="shared" si="19"/>
        <v>46345</v>
      </c>
      <c r="C240" s="36" t="str">
        <f t="shared" si="15"/>
        <v>木</v>
      </c>
      <c r="D240" s="45" t="str">
        <f>IF(WEEKDAY(B240,2)&gt;5,"休日",IFERROR(IF(VLOOKUP(B240,祝日!B:B,1,FALSE),"休日",""),""))</f>
        <v/>
      </c>
      <c r="E240" s="169"/>
      <c r="F240" s="170" t="s">
        <v>105</v>
      </c>
      <c r="G240" s="169"/>
      <c r="H240" s="170" t="s">
        <v>105</v>
      </c>
      <c r="I240" t="str">
        <f t="shared" si="18"/>
        <v>○</v>
      </c>
      <c r="J240" t="str">
        <f>IF(AND(YEAR(B240)=YEAR($B$8)+1,MONTH(B240)=4),"×",IF(B240&lt;基本情報!$C$8,"×",IF(B240&lt;基本情報!$C$9,"-",IF(B240&gt;=基本情報!$E$9+1,"×",IF(AND(B240&gt;=基本情報!$C$9,B240&lt;=基本情報!$E$9),"○",IF(TRUE,"×"))))))</f>
        <v>×</v>
      </c>
      <c r="K240" t="str">
        <f>IF(AND(YEAR(B240)=YEAR($B$8)+1,MONTH(B240)=4),"×",IF(B240&lt;基本情報!$C$12,"×",IF(B240&lt;基本情報!$C$13,"-",IF(B240&gt;=基本情報!$E$13+1,"×",IF(AND(B240&gt;=基本情報!$C$13,B240&lt;=基本情報!$E$13),"○",IF(TRUE,"×"))))))</f>
        <v>×</v>
      </c>
    </row>
    <row r="241" spans="2:11" x14ac:dyDescent="0.4">
      <c r="B241" s="8">
        <f t="shared" si="19"/>
        <v>46346</v>
      </c>
      <c r="C241" s="36" t="str">
        <f t="shared" si="15"/>
        <v>金</v>
      </c>
      <c r="D241" s="45" t="str">
        <f>IF(WEEKDAY(B241,2)&gt;5,"休日",IFERROR(IF(VLOOKUP(B241,祝日!B:B,1,FALSE),"休日",""),""))</f>
        <v/>
      </c>
      <c r="E241" s="169"/>
      <c r="F241" s="170" t="str">
        <f t="shared" si="16"/>
        <v/>
      </c>
      <c r="G241" s="169"/>
      <c r="H241" s="170" t="str">
        <f t="shared" si="17"/>
        <v/>
      </c>
      <c r="I241" t="str">
        <f t="shared" si="18"/>
        <v>○</v>
      </c>
      <c r="J241" t="str">
        <f>IF(AND(YEAR(B241)=YEAR($B$8)+1,MONTH(B241)=4),"×",IF(B241&lt;基本情報!$C$8,"×",IF(B241&lt;基本情報!$C$9,"-",IF(B241&gt;=基本情報!$E$9+1,"×",IF(AND(B241&gt;=基本情報!$C$9,B241&lt;=基本情報!$E$9),"○",IF(TRUE,"×"))))))</f>
        <v>×</v>
      </c>
      <c r="K241" t="str">
        <f>IF(AND(YEAR(B241)=YEAR($B$8)+1,MONTH(B241)=4),"×",IF(B241&lt;基本情報!$C$12,"×",IF(B241&lt;基本情報!$C$13,"-",IF(B241&gt;=基本情報!$E$13+1,"×",IF(AND(B241&gt;=基本情報!$C$13,B241&lt;=基本情報!$E$13),"○",IF(TRUE,"×"))))))</f>
        <v>×</v>
      </c>
    </row>
    <row r="242" spans="2:11" x14ac:dyDescent="0.4">
      <c r="B242" s="8">
        <f t="shared" si="19"/>
        <v>46347</v>
      </c>
      <c r="C242" s="36" t="str">
        <f t="shared" si="15"/>
        <v>土</v>
      </c>
      <c r="D242" s="45" t="str">
        <f>IF(WEEKDAY(B242,2)&gt;5,"休日",IFERROR(IF(VLOOKUP(B242,祝日!B:B,1,FALSE),"休日",""),""))</f>
        <v>休日</v>
      </c>
      <c r="E242" s="169"/>
      <c r="F242" s="170" t="str">
        <f t="shared" si="16"/>
        <v>休工</v>
      </c>
      <c r="G242" s="169"/>
      <c r="H242" s="170" t="str">
        <f t="shared" si="17"/>
        <v>休工</v>
      </c>
      <c r="I242" t="str">
        <f t="shared" si="18"/>
        <v>○</v>
      </c>
      <c r="J242" t="str">
        <f>IF(AND(YEAR(B242)=YEAR($B$8)+1,MONTH(B242)=4),"×",IF(B242&lt;基本情報!$C$8,"×",IF(B242&lt;基本情報!$C$9,"-",IF(B242&gt;=基本情報!$E$9+1,"×",IF(AND(B242&gt;=基本情報!$C$9,B242&lt;=基本情報!$E$9),"○",IF(TRUE,"×"))))))</f>
        <v>×</v>
      </c>
      <c r="K242" t="str">
        <f>IF(AND(YEAR(B242)=YEAR($B$8)+1,MONTH(B242)=4),"×",IF(B242&lt;基本情報!$C$12,"×",IF(B242&lt;基本情報!$C$13,"-",IF(B242&gt;=基本情報!$E$13+1,"×",IF(AND(B242&gt;=基本情報!$C$13,B242&lt;=基本情報!$E$13),"○",IF(TRUE,"×"))))))</f>
        <v>×</v>
      </c>
    </row>
    <row r="243" spans="2:11" x14ac:dyDescent="0.4">
      <c r="B243" s="8">
        <f t="shared" si="19"/>
        <v>46348</v>
      </c>
      <c r="C243" s="36" t="str">
        <f t="shared" si="15"/>
        <v>日</v>
      </c>
      <c r="D243" s="45" t="str">
        <f>IF(WEEKDAY(B243,2)&gt;5,"休日",IFERROR(IF(VLOOKUP(B243,祝日!B:B,1,FALSE),"休日",""),""))</f>
        <v>休日</v>
      </c>
      <c r="E243" s="169"/>
      <c r="F243" s="170" t="str">
        <f t="shared" si="16"/>
        <v>休工</v>
      </c>
      <c r="G243" s="169"/>
      <c r="H243" s="170" t="str">
        <f t="shared" si="17"/>
        <v>休工</v>
      </c>
      <c r="I243" t="str">
        <f t="shared" si="18"/>
        <v>○</v>
      </c>
      <c r="J243" t="str">
        <f>IF(AND(YEAR(B243)=YEAR($B$8)+1,MONTH(B243)=4),"×",IF(B243&lt;基本情報!$C$8,"×",IF(B243&lt;基本情報!$C$9,"-",IF(B243&gt;=基本情報!$E$9+1,"×",IF(AND(B243&gt;=基本情報!$C$9,B243&lt;=基本情報!$E$9),"○",IF(TRUE,"×"))))))</f>
        <v>×</v>
      </c>
      <c r="K243" t="str">
        <f>IF(AND(YEAR(B243)=YEAR($B$8)+1,MONTH(B243)=4),"×",IF(B243&lt;基本情報!$C$12,"×",IF(B243&lt;基本情報!$C$13,"-",IF(B243&gt;=基本情報!$E$13+1,"×",IF(AND(B243&gt;=基本情報!$C$13,B243&lt;=基本情報!$E$13),"○",IF(TRUE,"×"))))))</f>
        <v>×</v>
      </c>
    </row>
    <row r="244" spans="2:11" x14ac:dyDescent="0.4">
      <c r="B244" s="8">
        <f t="shared" si="19"/>
        <v>46349</v>
      </c>
      <c r="C244" s="36" t="str">
        <f t="shared" si="15"/>
        <v>月</v>
      </c>
      <c r="D244" s="45" t="str">
        <f>IF(WEEKDAY(B244,2)&gt;5,"休日",IFERROR(IF(VLOOKUP(B244,祝日!B:B,1,FALSE),"休日",""),""))</f>
        <v>休日</v>
      </c>
      <c r="E244" s="169"/>
      <c r="F244" s="170" t="str">
        <f t="shared" si="16"/>
        <v>休工</v>
      </c>
      <c r="G244" s="169"/>
      <c r="H244" s="170" t="str">
        <f t="shared" si="17"/>
        <v>休工</v>
      </c>
      <c r="I244" t="str">
        <f t="shared" si="18"/>
        <v>○</v>
      </c>
      <c r="J244" t="str">
        <f>IF(AND(YEAR(B244)=YEAR($B$8)+1,MONTH(B244)=4),"×",IF(B244&lt;基本情報!$C$8,"×",IF(B244&lt;基本情報!$C$9,"-",IF(B244&gt;=基本情報!$E$9+1,"×",IF(AND(B244&gt;=基本情報!$C$9,B244&lt;=基本情報!$E$9),"○",IF(TRUE,"×"))))))</f>
        <v>×</v>
      </c>
      <c r="K244" t="str">
        <f>IF(AND(YEAR(B244)=YEAR($B$8)+1,MONTH(B244)=4),"×",IF(B244&lt;基本情報!$C$12,"×",IF(B244&lt;基本情報!$C$13,"-",IF(B244&gt;=基本情報!$E$13+1,"×",IF(AND(B244&gt;=基本情報!$C$13,B244&lt;=基本情報!$E$13),"○",IF(TRUE,"×"))))))</f>
        <v>×</v>
      </c>
    </row>
    <row r="245" spans="2:11" x14ac:dyDescent="0.4">
      <c r="B245" s="8">
        <f t="shared" si="19"/>
        <v>46350</v>
      </c>
      <c r="C245" s="36" t="str">
        <f t="shared" si="15"/>
        <v>火</v>
      </c>
      <c r="D245" s="45" t="str">
        <f>IF(WEEKDAY(B245,2)&gt;5,"休日",IFERROR(IF(VLOOKUP(B245,祝日!B:B,1,FALSE),"休日",""),""))</f>
        <v/>
      </c>
      <c r="E245" s="169"/>
      <c r="F245" s="170" t="str">
        <f t="shared" si="16"/>
        <v/>
      </c>
      <c r="G245" s="169"/>
      <c r="H245" s="170" t="str">
        <f t="shared" si="17"/>
        <v/>
      </c>
      <c r="I245" t="str">
        <f t="shared" si="18"/>
        <v>○</v>
      </c>
      <c r="J245" t="str">
        <f>IF(AND(YEAR(B245)=YEAR($B$8)+1,MONTH(B245)=4),"×",IF(B245&lt;基本情報!$C$8,"×",IF(B245&lt;基本情報!$C$9,"-",IF(B245&gt;=基本情報!$E$9+1,"×",IF(AND(B245&gt;=基本情報!$C$9,B245&lt;=基本情報!$E$9),"○",IF(TRUE,"×"))))))</f>
        <v>×</v>
      </c>
      <c r="K245" t="str">
        <f>IF(AND(YEAR(B245)=YEAR($B$8)+1,MONTH(B245)=4),"×",IF(B245&lt;基本情報!$C$12,"×",IF(B245&lt;基本情報!$C$13,"-",IF(B245&gt;=基本情報!$E$13+1,"×",IF(AND(B245&gt;=基本情報!$C$13,B245&lt;=基本情報!$E$13),"○",IF(TRUE,"×"))))))</f>
        <v>×</v>
      </c>
    </row>
    <row r="246" spans="2:11" x14ac:dyDescent="0.4">
      <c r="B246" s="8">
        <f t="shared" si="19"/>
        <v>46351</v>
      </c>
      <c r="C246" s="36" t="str">
        <f t="shared" si="15"/>
        <v>水</v>
      </c>
      <c r="D246" s="45" t="str">
        <f>IF(WEEKDAY(B246,2)&gt;5,"休日",IFERROR(IF(VLOOKUP(B246,祝日!B:B,1,FALSE),"休日",""),""))</f>
        <v/>
      </c>
      <c r="E246" s="169"/>
      <c r="F246" s="170" t="str">
        <f t="shared" si="16"/>
        <v/>
      </c>
      <c r="G246" s="169"/>
      <c r="H246" s="170" t="str">
        <f t="shared" si="17"/>
        <v/>
      </c>
      <c r="I246" t="str">
        <f t="shared" si="18"/>
        <v>○</v>
      </c>
      <c r="J246" t="str">
        <f>IF(AND(YEAR(B246)=YEAR($B$8)+1,MONTH(B246)=4),"×",IF(B246&lt;基本情報!$C$8,"×",IF(B246&lt;基本情報!$C$9,"-",IF(B246&gt;=基本情報!$E$9+1,"×",IF(AND(B246&gt;=基本情報!$C$9,B246&lt;=基本情報!$E$9),"○",IF(TRUE,"×"))))))</f>
        <v>×</v>
      </c>
      <c r="K246" t="str">
        <f>IF(AND(YEAR(B246)=YEAR($B$8)+1,MONTH(B246)=4),"×",IF(B246&lt;基本情報!$C$12,"×",IF(B246&lt;基本情報!$C$13,"-",IF(B246&gt;=基本情報!$E$13+1,"×",IF(AND(B246&gt;=基本情報!$C$13,B246&lt;=基本情報!$E$13),"○",IF(TRUE,"×"))))))</f>
        <v>×</v>
      </c>
    </row>
    <row r="247" spans="2:11" x14ac:dyDescent="0.4">
      <c r="B247" s="8">
        <f t="shared" si="19"/>
        <v>46352</v>
      </c>
      <c r="C247" s="36" t="str">
        <f t="shared" si="15"/>
        <v>木</v>
      </c>
      <c r="D247" s="45" t="str">
        <f>IF(WEEKDAY(B247,2)&gt;5,"休日",IFERROR(IF(VLOOKUP(B247,祝日!B:B,1,FALSE),"休日",""),""))</f>
        <v/>
      </c>
      <c r="E247" s="169"/>
      <c r="F247" s="170" t="str">
        <f t="shared" si="16"/>
        <v/>
      </c>
      <c r="G247" s="169"/>
      <c r="H247" s="170" t="str">
        <f t="shared" si="17"/>
        <v/>
      </c>
      <c r="I247" t="str">
        <f t="shared" si="18"/>
        <v>○</v>
      </c>
      <c r="J247" t="str">
        <f>IF(AND(YEAR(B247)=YEAR($B$8)+1,MONTH(B247)=4),"×",IF(B247&lt;基本情報!$C$8,"×",IF(B247&lt;基本情報!$C$9,"-",IF(B247&gt;=基本情報!$E$9+1,"×",IF(AND(B247&gt;=基本情報!$C$9,B247&lt;=基本情報!$E$9),"○",IF(TRUE,"×"))))))</f>
        <v>×</v>
      </c>
      <c r="K247" t="str">
        <f>IF(AND(YEAR(B247)=YEAR($B$8)+1,MONTH(B247)=4),"×",IF(B247&lt;基本情報!$C$12,"×",IF(B247&lt;基本情報!$C$13,"-",IF(B247&gt;=基本情報!$E$13+1,"×",IF(AND(B247&gt;=基本情報!$C$13,B247&lt;=基本情報!$E$13),"○",IF(TRUE,"×"))))))</f>
        <v>×</v>
      </c>
    </row>
    <row r="248" spans="2:11" x14ac:dyDescent="0.4">
      <c r="B248" s="8">
        <f t="shared" si="19"/>
        <v>46353</v>
      </c>
      <c r="C248" s="36" t="str">
        <f t="shared" si="15"/>
        <v>金</v>
      </c>
      <c r="D248" s="45" t="str">
        <f>IF(WEEKDAY(B248,2)&gt;5,"休日",IFERROR(IF(VLOOKUP(B248,祝日!B:B,1,FALSE),"休日",""),""))</f>
        <v/>
      </c>
      <c r="E248" s="169"/>
      <c r="F248" s="170" t="str">
        <f t="shared" si="16"/>
        <v/>
      </c>
      <c r="G248" s="169"/>
      <c r="H248" s="170" t="str">
        <f t="shared" si="17"/>
        <v/>
      </c>
      <c r="I248" t="str">
        <f t="shared" si="18"/>
        <v>○</v>
      </c>
      <c r="J248" t="str">
        <f>IF(AND(YEAR(B248)=YEAR($B$8)+1,MONTH(B248)=4),"×",IF(B248&lt;基本情報!$C$8,"×",IF(B248&lt;基本情報!$C$9,"-",IF(B248&gt;=基本情報!$E$9+1,"×",IF(AND(B248&gt;=基本情報!$C$9,B248&lt;=基本情報!$E$9),"○",IF(TRUE,"×"))))))</f>
        <v>×</v>
      </c>
      <c r="K248" t="str">
        <f>IF(AND(YEAR(B248)=YEAR($B$8)+1,MONTH(B248)=4),"×",IF(B248&lt;基本情報!$C$12,"×",IF(B248&lt;基本情報!$C$13,"-",IF(B248&gt;=基本情報!$E$13+1,"×",IF(AND(B248&gt;=基本情報!$C$13,B248&lt;=基本情報!$E$13),"○",IF(TRUE,"×"))))))</f>
        <v>×</v>
      </c>
    </row>
    <row r="249" spans="2:11" x14ac:dyDescent="0.4">
      <c r="B249" s="8">
        <f t="shared" si="19"/>
        <v>46354</v>
      </c>
      <c r="C249" s="36" t="str">
        <f t="shared" si="15"/>
        <v>土</v>
      </c>
      <c r="D249" s="45" t="str">
        <f>IF(WEEKDAY(B249,2)&gt;5,"休日",IFERROR(IF(VLOOKUP(B249,祝日!B:B,1,FALSE),"休日",""),""))</f>
        <v>休日</v>
      </c>
      <c r="E249" s="169"/>
      <c r="F249" s="170" t="str">
        <f t="shared" si="16"/>
        <v>休工</v>
      </c>
      <c r="G249" s="169"/>
      <c r="H249" s="170" t="str">
        <f t="shared" si="17"/>
        <v>休工</v>
      </c>
      <c r="I249" t="str">
        <f t="shared" si="18"/>
        <v>○</v>
      </c>
      <c r="J249" t="str">
        <f>IF(AND(YEAR(B249)=YEAR($B$8)+1,MONTH(B249)=4),"×",IF(B249&lt;基本情報!$C$8,"×",IF(B249&lt;基本情報!$C$9,"-",IF(B249&gt;=基本情報!$E$9+1,"×",IF(AND(B249&gt;=基本情報!$C$9,B249&lt;=基本情報!$E$9),"○",IF(TRUE,"×"))))))</f>
        <v>×</v>
      </c>
      <c r="K249" t="str">
        <f>IF(AND(YEAR(B249)=YEAR($B$8)+1,MONTH(B249)=4),"×",IF(B249&lt;基本情報!$C$12,"×",IF(B249&lt;基本情報!$C$13,"-",IF(B249&gt;=基本情報!$E$13+1,"×",IF(AND(B249&gt;=基本情報!$C$13,B249&lt;=基本情報!$E$13),"○",IF(TRUE,"×"))))))</f>
        <v>×</v>
      </c>
    </row>
    <row r="250" spans="2:11" x14ac:dyDescent="0.4">
      <c r="B250" s="8">
        <f t="shared" si="19"/>
        <v>46355</v>
      </c>
      <c r="C250" s="36" t="str">
        <f t="shared" si="15"/>
        <v>日</v>
      </c>
      <c r="D250" s="45" t="str">
        <f>IF(WEEKDAY(B250,2)&gt;5,"休日",IFERROR(IF(VLOOKUP(B250,祝日!B:B,1,FALSE),"休日",""),""))</f>
        <v>休日</v>
      </c>
      <c r="E250" s="169"/>
      <c r="F250" s="170" t="str">
        <f t="shared" si="16"/>
        <v>休工</v>
      </c>
      <c r="G250" s="169"/>
      <c r="H250" s="170" t="str">
        <f t="shared" si="17"/>
        <v>休工</v>
      </c>
      <c r="I250" t="str">
        <f t="shared" si="18"/>
        <v>○</v>
      </c>
      <c r="J250" t="str">
        <f>IF(AND(YEAR(B250)=YEAR($B$8)+1,MONTH(B250)=4),"×",IF(B250&lt;基本情報!$C$8,"×",IF(B250&lt;基本情報!$C$9,"-",IF(B250&gt;=基本情報!$E$9+1,"×",IF(AND(B250&gt;=基本情報!$C$9,B250&lt;=基本情報!$E$9),"○",IF(TRUE,"×"))))))</f>
        <v>×</v>
      </c>
      <c r="K250" t="str">
        <f>IF(AND(YEAR(B250)=YEAR($B$8)+1,MONTH(B250)=4),"×",IF(B250&lt;基本情報!$C$12,"×",IF(B250&lt;基本情報!$C$13,"-",IF(B250&gt;=基本情報!$E$13+1,"×",IF(AND(B250&gt;=基本情報!$C$13,B250&lt;=基本情報!$E$13),"○",IF(TRUE,"×"))))))</f>
        <v>×</v>
      </c>
    </row>
    <row r="251" spans="2:11" x14ac:dyDescent="0.4">
      <c r="B251" s="8">
        <f t="shared" si="19"/>
        <v>46356</v>
      </c>
      <c r="C251" s="36" t="str">
        <f t="shared" si="15"/>
        <v>月</v>
      </c>
      <c r="D251" s="45" t="str">
        <f>IF(WEEKDAY(B251,2)&gt;5,"休日",IFERROR(IF(VLOOKUP(B251,祝日!B:B,1,FALSE),"休日",""),""))</f>
        <v/>
      </c>
      <c r="E251" s="169"/>
      <c r="F251" s="170" t="str">
        <f t="shared" si="16"/>
        <v/>
      </c>
      <c r="G251" s="169"/>
      <c r="H251" s="170" t="str">
        <f t="shared" si="17"/>
        <v/>
      </c>
      <c r="I251" t="str">
        <f t="shared" si="18"/>
        <v>○</v>
      </c>
      <c r="J251" t="str">
        <f>IF(AND(YEAR(B251)=YEAR($B$8)+1,MONTH(B251)=4),"×",IF(B251&lt;基本情報!$C$8,"×",IF(B251&lt;基本情報!$C$9,"-",IF(B251&gt;=基本情報!$E$9+1,"×",IF(AND(B251&gt;=基本情報!$C$9,B251&lt;=基本情報!$E$9),"○",IF(TRUE,"×"))))))</f>
        <v>×</v>
      </c>
      <c r="K251" t="str">
        <f>IF(AND(YEAR(B251)=YEAR($B$8)+1,MONTH(B251)=4),"×",IF(B251&lt;基本情報!$C$12,"×",IF(B251&lt;基本情報!$C$13,"-",IF(B251&gt;=基本情報!$E$13+1,"×",IF(AND(B251&gt;=基本情報!$C$13,B251&lt;=基本情報!$E$13),"○",IF(TRUE,"×"))))))</f>
        <v>×</v>
      </c>
    </row>
    <row r="252" spans="2:11" x14ac:dyDescent="0.4">
      <c r="B252" s="8">
        <f t="shared" si="19"/>
        <v>46357</v>
      </c>
      <c r="C252" s="36" t="str">
        <f t="shared" si="15"/>
        <v>火</v>
      </c>
      <c r="D252" s="45" t="str">
        <f>IF(WEEKDAY(B252,2)&gt;5,"休日",IFERROR(IF(VLOOKUP(B252,祝日!B:B,1,FALSE),"休日",""),""))</f>
        <v/>
      </c>
      <c r="E252" s="169"/>
      <c r="F252" s="170" t="str">
        <f t="shared" si="16"/>
        <v/>
      </c>
      <c r="G252" s="169"/>
      <c r="H252" s="170" t="str">
        <f t="shared" si="17"/>
        <v/>
      </c>
      <c r="I252" t="str">
        <f t="shared" si="18"/>
        <v>○</v>
      </c>
      <c r="J252" t="str">
        <f>IF(AND(YEAR(B252)=YEAR($B$8)+1,MONTH(B252)=4),"×",IF(B252&lt;基本情報!$C$8,"×",IF(B252&lt;基本情報!$C$9,"-",IF(B252&gt;=基本情報!$E$9+1,"×",IF(AND(B252&gt;=基本情報!$C$9,B252&lt;=基本情報!$E$9),"○",IF(TRUE,"×"))))))</f>
        <v>×</v>
      </c>
      <c r="K252" t="str">
        <f>IF(AND(YEAR(B252)=YEAR($B$8)+1,MONTH(B252)=4),"×",IF(B252&lt;基本情報!$C$12,"×",IF(B252&lt;基本情報!$C$13,"-",IF(B252&gt;=基本情報!$E$13+1,"×",IF(AND(B252&gt;=基本情報!$C$13,B252&lt;=基本情報!$E$13),"○",IF(TRUE,"×"))))))</f>
        <v>×</v>
      </c>
    </row>
    <row r="253" spans="2:11" x14ac:dyDescent="0.4">
      <c r="B253" s="8">
        <f t="shared" si="19"/>
        <v>46358</v>
      </c>
      <c r="C253" s="36" t="str">
        <f t="shared" si="15"/>
        <v>水</v>
      </c>
      <c r="D253" s="45" t="str">
        <f>IF(WEEKDAY(B253,2)&gt;5,"休日",IFERROR(IF(VLOOKUP(B253,祝日!B:B,1,FALSE),"休日",""),""))</f>
        <v/>
      </c>
      <c r="E253" s="169"/>
      <c r="F253" s="170" t="str">
        <f t="shared" si="16"/>
        <v/>
      </c>
      <c r="G253" s="169"/>
      <c r="H253" s="170" t="str">
        <f t="shared" si="17"/>
        <v/>
      </c>
      <c r="I253" t="str">
        <f t="shared" si="18"/>
        <v>○</v>
      </c>
      <c r="J253" t="str">
        <f>IF(AND(YEAR(B253)=YEAR($B$8)+1,MONTH(B253)=4),"×",IF(B253&lt;基本情報!$C$8,"×",IF(B253&lt;基本情報!$C$9,"-",IF(B253&gt;=基本情報!$E$9+1,"×",IF(AND(B253&gt;=基本情報!$C$9,B253&lt;=基本情報!$E$9),"○",IF(TRUE,"×"))))))</f>
        <v>×</v>
      </c>
      <c r="K253" t="str">
        <f>IF(AND(YEAR(B253)=YEAR($B$8)+1,MONTH(B253)=4),"×",IF(B253&lt;基本情報!$C$12,"×",IF(B253&lt;基本情報!$C$13,"-",IF(B253&gt;=基本情報!$E$13+1,"×",IF(AND(B253&gt;=基本情報!$C$13,B253&lt;=基本情報!$E$13),"○",IF(TRUE,"×"))))))</f>
        <v>×</v>
      </c>
    </row>
    <row r="254" spans="2:11" x14ac:dyDescent="0.4">
      <c r="B254" s="8">
        <f t="shared" si="19"/>
        <v>46359</v>
      </c>
      <c r="C254" s="36" t="str">
        <f t="shared" si="15"/>
        <v>木</v>
      </c>
      <c r="D254" s="45" t="str">
        <f>IF(WEEKDAY(B254,2)&gt;5,"休日",IFERROR(IF(VLOOKUP(B254,祝日!B:B,1,FALSE),"休日",""),""))</f>
        <v/>
      </c>
      <c r="E254" s="169"/>
      <c r="F254" s="170" t="str">
        <f t="shared" si="16"/>
        <v/>
      </c>
      <c r="G254" s="169"/>
      <c r="H254" s="170" t="str">
        <f t="shared" si="17"/>
        <v/>
      </c>
      <c r="I254" t="str">
        <f t="shared" si="18"/>
        <v>○</v>
      </c>
      <c r="J254" t="str">
        <f>IF(AND(YEAR(B254)=YEAR($B$8)+1,MONTH(B254)=4),"×",IF(B254&lt;基本情報!$C$8,"×",IF(B254&lt;基本情報!$C$9,"-",IF(B254&gt;=基本情報!$E$9+1,"×",IF(AND(B254&gt;=基本情報!$C$9,B254&lt;=基本情報!$E$9),"○",IF(TRUE,"×"))))))</f>
        <v>×</v>
      </c>
      <c r="K254" t="str">
        <f>IF(AND(YEAR(B254)=YEAR($B$8)+1,MONTH(B254)=4),"×",IF(B254&lt;基本情報!$C$12,"×",IF(B254&lt;基本情報!$C$13,"-",IF(B254&gt;=基本情報!$E$13+1,"×",IF(AND(B254&gt;=基本情報!$C$13,B254&lt;=基本情報!$E$13),"○",IF(TRUE,"×"))))))</f>
        <v>×</v>
      </c>
    </row>
    <row r="255" spans="2:11" x14ac:dyDescent="0.4">
      <c r="B255" s="8">
        <f t="shared" si="19"/>
        <v>46360</v>
      </c>
      <c r="C255" s="36" t="str">
        <f t="shared" si="15"/>
        <v>金</v>
      </c>
      <c r="D255" s="45" t="str">
        <f>IF(WEEKDAY(B255,2)&gt;5,"休日",IFERROR(IF(VLOOKUP(B255,祝日!B:B,1,FALSE),"休日",""),""))</f>
        <v/>
      </c>
      <c r="E255" s="169"/>
      <c r="F255" s="170" t="str">
        <f t="shared" si="16"/>
        <v/>
      </c>
      <c r="G255" s="169"/>
      <c r="H255" s="170" t="str">
        <f t="shared" si="17"/>
        <v/>
      </c>
      <c r="I255" t="str">
        <f t="shared" si="18"/>
        <v>○</v>
      </c>
      <c r="J255" t="str">
        <f>IF(AND(YEAR(B255)=YEAR($B$8)+1,MONTH(B255)=4),"×",IF(B255&lt;基本情報!$C$8,"×",IF(B255&lt;基本情報!$C$9,"-",IF(B255&gt;=基本情報!$E$9+1,"×",IF(AND(B255&gt;=基本情報!$C$9,B255&lt;=基本情報!$E$9),"○",IF(TRUE,"×"))))))</f>
        <v>×</v>
      </c>
      <c r="K255" t="str">
        <f>IF(AND(YEAR(B255)=YEAR($B$8)+1,MONTH(B255)=4),"×",IF(B255&lt;基本情報!$C$12,"×",IF(B255&lt;基本情報!$C$13,"-",IF(B255&gt;=基本情報!$E$13+1,"×",IF(AND(B255&gt;=基本情報!$C$13,B255&lt;=基本情報!$E$13),"○",IF(TRUE,"×"))))))</f>
        <v>×</v>
      </c>
    </row>
    <row r="256" spans="2:11" x14ac:dyDescent="0.4">
      <c r="B256" s="8">
        <f t="shared" si="19"/>
        <v>46361</v>
      </c>
      <c r="C256" s="36" t="str">
        <f t="shared" si="15"/>
        <v>土</v>
      </c>
      <c r="D256" s="45" t="str">
        <f>IF(WEEKDAY(B256,2)&gt;5,"休日",IFERROR(IF(VLOOKUP(B256,祝日!B:B,1,FALSE),"休日",""),""))</f>
        <v>休日</v>
      </c>
      <c r="E256" s="169"/>
      <c r="F256" s="170" t="str">
        <f t="shared" si="16"/>
        <v>休工</v>
      </c>
      <c r="G256" s="169"/>
      <c r="H256" s="170" t="str">
        <f t="shared" si="17"/>
        <v>休工</v>
      </c>
      <c r="I256" t="str">
        <f t="shared" si="18"/>
        <v>○</v>
      </c>
      <c r="J256" t="str">
        <f>IF(AND(YEAR(B256)=YEAR($B$8)+1,MONTH(B256)=4),"×",IF(B256&lt;基本情報!$C$8,"×",IF(B256&lt;基本情報!$C$9,"-",IF(B256&gt;=基本情報!$E$9+1,"×",IF(AND(B256&gt;=基本情報!$C$9,B256&lt;=基本情報!$E$9),"○",IF(TRUE,"×"))))))</f>
        <v>×</v>
      </c>
      <c r="K256" t="str">
        <f>IF(AND(YEAR(B256)=YEAR($B$8)+1,MONTH(B256)=4),"×",IF(B256&lt;基本情報!$C$12,"×",IF(B256&lt;基本情報!$C$13,"-",IF(B256&gt;=基本情報!$E$13+1,"×",IF(AND(B256&gt;=基本情報!$C$13,B256&lt;=基本情報!$E$13),"○",IF(TRUE,"×"))))))</f>
        <v>×</v>
      </c>
    </row>
    <row r="257" spans="2:11" x14ac:dyDescent="0.4">
      <c r="B257" s="8">
        <f t="shared" si="19"/>
        <v>46362</v>
      </c>
      <c r="C257" s="36" t="str">
        <f t="shared" si="15"/>
        <v>日</v>
      </c>
      <c r="D257" s="45" t="str">
        <f>IF(WEEKDAY(B257,2)&gt;5,"休日",IFERROR(IF(VLOOKUP(B257,祝日!B:B,1,FALSE),"休日",""),""))</f>
        <v>休日</v>
      </c>
      <c r="E257" s="169"/>
      <c r="F257" s="170" t="str">
        <f t="shared" si="16"/>
        <v>休工</v>
      </c>
      <c r="G257" s="169"/>
      <c r="H257" s="170" t="str">
        <f t="shared" si="17"/>
        <v>休工</v>
      </c>
      <c r="I257" t="str">
        <f t="shared" si="18"/>
        <v>○</v>
      </c>
      <c r="J257" t="str">
        <f>IF(AND(YEAR(B257)=YEAR($B$8)+1,MONTH(B257)=4),"×",IF(B257&lt;基本情報!$C$8,"×",IF(B257&lt;基本情報!$C$9,"-",IF(B257&gt;=基本情報!$E$9+1,"×",IF(AND(B257&gt;=基本情報!$C$9,B257&lt;=基本情報!$E$9),"○",IF(TRUE,"×"))))))</f>
        <v>×</v>
      </c>
      <c r="K257" t="str">
        <f>IF(AND(YEAR(B257)=YEAR($B$8)+1,MONTH(B257)=4),"×",IF(B257&lt;基本情報!$C$12,"×",IF(B257&lt;基本情報!$C$13,"-",IF(B257&gt;=基本情報!$E$13+1,"×",IF(AND(B257&gt;=基本情報!$C$13,B257&lt;=基本情報!$E$13),"○",IF(TRUE,"×"))))))</f>
        <v>×</v>
      </c>
    </row>
    <row r="258" spans="2:11" x14ac:dyDescent="0.4">
      <c r="B258" s="8">
        <f t="shared" si="19"/>
        <v>46363</v>
      </c>
      <c r="C258" s="36" t="str">
        <f t="shared" si="15"/>
        <v>月</v>
      </c>
      <c r="D258" s="45" t="str">
        <f>IF(WEEKDAY(B258,2)&gt;5,"休日",IFERROR(IF(VLOOKUP(B258,祝日!B:B,1,FALSE),"休日",""),""))</f>
        <v/>
      </c>
      <c r="E258" s="169"/>
      <c r="F258" s="170" t="str">
        <f t="shared" si="16"/>
        <v/>
      </c>
      <c r="G258" s="169"/>
      <c r="H258" s="170" t="str">
        <f t="shared" si="17"/>
        <v/>
      </c>
      <c r="I258" t="str">
        <f t="shared" si="18"/>
        <v>○</v>
      </c>
      <c r="J258" t="str">
        <f>IF(AND(YEAR(B258)=YEAR($B$8)+1,MONTH(B258)=4),"×",IF(B258&lt;基本情報!$C$8,"×",IF(B258&lt;基本情報!$C$9,"-",IF(B258&gt;=基本情報!$E$9+1,"×",IF(AND(B258&gt;=基本情報!$C$9,B258&lt;=基本情報!$E$9),"○",IF(TRUE,"×"))))))</f>
        <v>×</v>
      </c>
      <c r="K258" t="str">
        <f>IF(AND(YEAR(B258)=YEAR($B$8)+1,MONTH(B258)=4),"×",IF(B258&lt;基本情報!$C$12,"×",IF(B258&lt;基本情報!$C$13,"-",IF(B258&gt;=基本情報!$E$13+1,"×",IF(AND(B258&gt;=基本情報!$C$13,B258&lt;=基本情報!$E$13),"○",IF(TRUE,"×"))))))</f>
        <v>×</v>
      </c>
    </row>
    <row r="259" spans="2:11" x14ac:dyDescent="0.4">
      <c r="B259" s="8">
        <f t="shared" si="19"/>
        <v>46364</v>
      </c>
      <c r="C259" s="36" t="str">
        <f t="shared" si="15"/>
        <v>火</v>
      </c>
      <c r="D259" s="45" t="str">
        <f>IF(WEEKDAY(B259,2)&gt;5,"休日",IFERROR(IF(VLOOKUP(B259,祝日!B:B,1,FALSE),"休日",""),""))</f>
        <v/>
      </c>
      <c r="E259" s="169"/>
      <c r="F259" s="170" t="str">
        <f t="shared" si="16"/>
        <v/>
      </c>
      <c r="G259" s="169"/>
      <c r="H259" s="170" t="str">
        <f t="shared" si="17"/>
        <v/>
      </c>
      <c r="I259" t="str">
        <f t="shared" si="18"/>
        <v>○</v>
      </c>
      <c r="J259" t="str">
        <f>IF(AND(YEAR(B259)=YEAR($B$8)+1,MONTH(B259)=4),"×",IF(B259&lt;基本情報!$C$8,"×",IF(B259&lt;基本情報!$C$9,"-",IF(B259&gt;=基本情報!$E$9+1,"×",IF(AND(B259&gt;=基本情報!$C$9,B259&lt;=基本情報!$E$9),"○",IF(TRUE,"×"))))))</f>
        <v>×</v>
      </c>
      <c r="K259" t="str">
        <f>IF(AND(YEAR(B259)=YEAR($B$8)+1,MONTH(B259)=4),"×",IF(B259&lt;基本情報!$C$12,"×",IF(B259&lt;基本情報!$C$13,"-",IF(B259&gt;=基本情報!$E$13+1,"×",IF(AND(B259&gt;=基本情報!$C$13,B259&lt;=基本情報!$E$13),"○",IF(TRUE,"×"))))))</f>
        <v>×</v>
      </c>
    </row>
    <row r="260" spans="2:11" x14ac:dyDescent="0.4">
      <c r="B260" s="8">
        <f t="shared" si="19"/>
        <v>46365</v>
      </c>
      <c r="C260" s="36" t="str">
        <f t="shared" si="15"/>
        <v>水</v>
      </c>
      <c r="D260" s="45" t="str">
        <f>IF(WEEKDAY(B260,2)&gt;5,"休日",IFERROR(IF(VLOOKUP(B260,祝日!B:B,1,FALSE),"休日",""),""))</f>
        <v/>
      </c>
      <c r="E260" s="169"/>
      <c r="F260" s="170" t="str">
        <f t="shared" si="16"/>
        <v/>
      </c>
      <c r="G260" s="169"/>
      <c r="H260" s="170" t="str">
        <f t="shared" si="17"/>
        <v/>
      </c>
      <c r="I260" t="str">
        <f t="shared" si="18"/>
        <v>○</v>
      </c>
      <c r="J260" t="str">
        <f>IF(AND(YEAR(B260)=YEAR($B$8)+1,MONTH(B260)=4),"×",IF(B260&lt;基本情報!$C$8,"×",IF(B260&lt;基本情報!$C$9,"-",IF(B260&gt;=基本情報!$E$9+1,"×",IF(AND(B260&gt;=基本情報!$C$9,B260&lt;=基本情報!$E$9),"○",IF(TRUE,"×"))))))</f>
        <v>×</v>
      </c>
      <c r="K260" t="str">
        <f>IF(AND(YEAR(B260)=YEAR($B$8)+1,MONTH(B260)=4),"×",IF(B260&lt;基本情報!$C$12,"×",IF(B260&lt;基本情報!$C$13,"-",IF(B260&gt;=基本情報!$E$13+1,"×",IF(AND(B260&gt;=基本情報!$C$13,B260&lt;=基本情報!$E$13),"○",IF(TRUE,"×"))))))</f>
        <v>×</v>
      </c>
    </row>
    <row r="261" spans="2:11" x14ac:dyDescent="0.4">
      <c r="B261" s="8">
        <f t="shared" si="19"/>
        <v>46366</v>
      </c>
      <c r="C261" s="36" t="str">
        <f t="shared" si="15"/>
        <v>木</v>
      </c>
      <c r="D261" s="45" t="str">
        <f>IF(WEEKDAY(B261,2)&gt;5,"休日",IFERROR(IF(VLOOKUP(B261,祝日!B:B,1,FALSE),"休日",""),""))</f>
        <v/>
      </c>
      <c r="E261" s="169"/>
      <c r="F261" s="170" t="str">
        <f t="shared" si="16"/>
        <v/>
      </c>
      <c r="G261" s="169"/>
      <c r="H261" s="170" t="str">
        <f t="shared" si="17"/>
        <v/>
      </c>
      <c r="I261" t="str">
        <f t="shared" si="18"/>
        <v>○</v>
      </c>
      <c r="J261" t="str">
        <f>IF(AND(YEAR(B261)=YEAR($B$8)+1,MONTH(B261)=4),"×",IF(B261&lt;基本情報!$C$8,"×",IF(B261&lt;基本情報!$C$9,"-",IF(B261&gt;=基本情報!$E$9+1,"×",IF(AND(B261&gt;=基本情報!$C$9,B261&lt;=基本情報!$E$9),"○",IF(TRUE,"×"))))))</f>
        <v>×</v>
      </c>
      <c r="K261" t="str">
        <f>IF(AND(YEAR(B261)=YEAR($B$8)+1,MONTH(B261)=4),"×",IF(B261&lt;基本情報!$C$12,"×",IF(B261&lt;基本情報!$C$13,"-",IF(B261&gt;=基本情報!$E$13+1,"×",IF(AND(B261&gt;=基本情報!$C$13,B261&lt;=基本情報!$E$13),"○",IF(TRUE,"×"))))))</f>
        <v>×</v>
      </c>
    </row>
    <row r="262" spans="2:11" x14ac:dyDescent="0.4">
      <c r="B262" s="8">
        <f t="shared" si="19"/>
        <v>46367</v>
      </c>
      <c r="C262" s="36" t="str">
        <f t="shared" si="15"/>
        <v>金</v>
      </c>
      <c r="D262" s="45" t="str">
        <f>IF(WEEKDAY(B262,2)&gt;5,"休日",IFERROR(IF(VLOOKUP(B262,祝日!B:B,1,FALSE),"休日",""),""))</f>
        <v/>
      </c>
      <c r="E262" s="169"/>
      <c r="F262" s="170" t="str">
        <f t="shared" si="16"/>
        <v/>
      </c>
      <c r="G262" s="169"/>
      <c r="H262" s="170" t="str">
        <f t="shared" si="17"/>
        <v/>
      </c>
      <c r="I262" t="str">
        <f t="shared" si="18"/>
        <v>○</v>
      </c>
      <c r="J262" t="str">
        <f>IF(AND(YEAR(B262)=YEAR($B$8)+1,MONTH(B262)=4),"×",IF(B262&lt;基本情報!$C$8,"×",IF(B262&lt;基本情報!$C$9,"-",IF(B262&gt;=基本情報!$E$9+1,"×",IF(AND(B262&gt;=基本情報!$C$9,B262&lt;=基本情報!$E$9),"○",IF(TRUE,"×"))))))</f>
        <v>×</v>
      </c>
      <c r="K262" t="str">
        <f>IF(AND(YEAR(B262)=YEAR($B$8)+1,MONTH(B262)=4),"×",IF(B262&lt;基本情報!$C$12,"×",IF(B262&lt;基本情報!$C$13,"-",IF(B262&gt;=基本情報!$E$13+1,"×",IF(AND(B262&gt;=基本情報!$C$13,B262&lt;=基本情報!$E$13),"○",IF(TRUE,"×"))))))</f>
        <v>×</v>
      </c>
    </row>
    <row r="263" spans="2:11" x14ac:dyDescent="0.4">
      <c r="B263" s="8">
        <f t="shared" si="19"/>
        <v>46368</v>
      </c>
      <c r="C263" s="36" t="str">
        <f t="shared" si="15"/>
        <v>土</v>
      </c>
      <c r="D263" s="45" t="str">
        <f>IF(WEEKDAY(B263,2)&gt;5,"休日",IFERROR(IF(VLOOKUP(B263,祝日!B:B,1,FALSE),"休日",""),""))</f>
        <v>休日</v>
      </c>
      <c r="E263" s="169"/>
      <c r="F263" s="170" t="str">
        <f t="shared" si="16"/>
        <v>休工</v>
      </c>
      <c r="G263" s="169"/>
      <c r="H263" s="170" t="str">
        <f t="shared" si="17"/>
        <v>休工</v>
      </c>
      <c r="I263" t="str">
        <f t="shared" si="18"/>
        <v>○</v>
      </c>
      <c r="J263" t="str">
        <f>IF(AND(YEAR(B263)=YEAR($B$8)+1,MONTH(B263)=4),"×",IF(B263&lt;基本情報!$C$8,"×",IF(B263&lt;基本情報!$C$9,"-",IF(B263&gt;=基本情報!$E$9+1,"×",IF(AND(B263&gt;=基本情報!$C$9,B263&lt;=基本情報!$E$9),"○",IF(TRUE,"×"))))))</f>
        <v>×</v>
      </c>
      <c r="K263" t="str">
        <f>IF(AND(YEAR(B263)=YEAR($B$8)+1,MONTH(B263)=4),"×",IF(B263&lt;基本情報!$C$12,"×",IF(B263&lt;基本情報!$C$13,"-",IF(B263&gt;=基本情報!$E$13+1,"×",IF(AND(B263&gt;=基本情報!$C$13,B263&lt;=基本情報!$E$13),"○",IF(TRUE,"×"))))))</f>
        <v>×</v>
      </c>
    </row>
    <row r="264" spans="2:11" x14ac:dyDescent="0.4">
      <c r="B264" s="8">
        <f t="shared" si="19"/>
        <v>46369</v>
      </c>
      <c r="C264" s="36" t="str">
        <f t="shared" ref="C264:C327" si="20">TEXT(B264,"aaa")</f>
        <v>日</v>
      </c>
      <c r="D264" s="45" t="str">
        <f>IF(WEEKDAY(B264,2)&gt;5,"休日",IFERROR(IF(VLOOKUP(B264,祝日!B:B,1,FALSE),"休日",""),""))</f>
        <v>休日</v>
      </c>
      <c r="E264" s="169"/>
      <c r="F264" s="170" t="str">
        <f t="shared" ref="F264:F327" si="21">IF(OR(E264="夏季休暇",E264="年末年始休暇",E264="一時中止",E264="工場制作",E264="発注者指示",E264="その他",D264="休日"),"休工","")</f>
        <v>休工</v>
      </c>
      <c r="G264" s="169"/>
      <c r="H264" s="170" t="str">
        <f t="shared" ref="H264:H327" si="22">IF(OR(G264="夏季休暇",G264="年末年始休暇",G264="一時中止",G264="工場制作",G264="発注者指示",G264="その他",D264="休日"),"休工","")</f>
        <v>休工</v>
      </c>
      <c r="I264" t="str">
        <f t="shared" ref="I264:I327" si="23">IF(F264=H264,"○","")</f>
        <v>○</v>
      </c>
      <c r="J264" t="str">
        <f>IF(AND(YEAR(B264)=YEAR($B$8)+1,MONTH(B264)=4),"×",IF(B264&lt;基本情報!$C$8,"×",IF(B264&lt;基本情報!$C$9,"-",IF(B264&gt;=基本情報!$E$9+1,"×",IF(AND(B264&gt;=基本情報!$C$9,B264&lt;=基本情報!$E$9),"○",IF(TRUE,"×"))))))</f>
        <v>×</v>
      </c>
      <c r="K264" t="str">
        <f>IF(AND(YEAR(B264)=YEAR($B$8)+1,MONTH(B264)=4),"×",IF(B264&lt;基本情報!$C$12,"×",IF(B264&lt;基本情報!$C$13,"-",IF(B264&gt;=基本情報!$E$13+1,"×",IF(AND(B264&gt;=基本情報!$C$13,B264&lt;=基本情報!$E$13),"○",IF(TRUE,"×"))))))</f>
        <v>×</v>
      </c>
    </row>
    <row r="265" spans="2:11" x14ac:dyDescent="0.4">
      <c r="B265" s="8">
        <f t="shared" ref="B265:B328" si="24">B264+1</f>
        <v>46370</v>
      </c>
      <c r="C265" s="36" t="str">
        <f t="shared" si="20"/>
        <v>月</v>
      </c>
      <c r="D265" s="45" t="str">
        <f>IF(WEEKDAY(B265,2)&gt;5,"休日",IFERROR(IF(VLOOKUP(B265,祝日!B:B,1,FALSE),"休日",""),""))</f>
        <v/>
      </c>
      <c r="E265" s="169"/>
      <c r="F265" s="170" t="str">
        <f t="shared" si="21"/>
        <v/>
      </c>
      <c r="G265" s="169"/>
      <c r="H265" s="170" t="str">
        <f t="shared" si="22"/>
        <v/>
      </c>
      <c r="I265" t="str">
        <f t="shared" si="23"/>
        <v>○</v>
      </c>
      <c r="J265" t="str">
        <f>IF(AND(YEAR(B265)=YEAR($B$8)+1,MONTH(B265)=4),"×",IF(B265&lt;基本情報!$C$8,"×",IF(B265&lt;基本情報!$C$9,"-",IF(B265&gt;=基本情報!$E$9+1,"×",IF(AND(B265&gt;=基本情報!$C$9,B265&lt;=基本情報!$E$9),"○",IF(TRUE,"×"))))))</f>
        <v>×</v>
      </c>
      <c r="K265" t="str">
        <f>IF(AND(YEAR(B265)=YEAR($B$8)+1,MONTH(B265)=4),"×",IF(B265&lt;基本情報!$C$12,"×",IF(B265&lt;基本情報!$C$13,"-",IF(B265&gt;=基本情報!$E$13+1,"×",IF(AND(B265&gt;=基本情報!$C$13,B265&lt;=基本情報!$E$13),"○",IF(TRUE,"×"))))))</f>
        <v>×</v>
      </c>
    </row>
    <row r="266" spans="2:11" x14ac:dyDescent="0.4">
      <c r="B266" s="8">
        <f t="shared" si="24"/>
        <v>46371</v>
      </c>
      <c r="C266" s="36" t="str">
        <f t="shared" si="20"/>
        <v>火</v>
      </c>
      <c r="D266" s="45" t="str">
        <f>IF(WEEKDAY(B266,2)&gt;5,"休日",IFERROR(IF(VLOOKUP(B266,祝日!B:B,1,FALSE),"休日",""),""))</f>
        <v/>
      </c>
      <c r="E266" s="169"/>
      <c r="F266" s="170" t="str">
        <f t="shared" si="21"/>
        <v/>
      </c>
      <c r="G266" s="169"/>
      <c r="H266" s="170" t="str">
        <f t="shared" si="22"/>
        <v/>
      </c>
      <c r="I266" t="str">
        <f t="shared" si="23"/>
        <v>○</v>
      </c>
      <c r="J266" t="str">
        <f>IF(AND(YEAR(B266)=YEAR($B$8)+1,MONTH(B266)=4),"×",IF(B266&lt;基本情報!$C$8,"×",IF(B266&lt;基本情報!$C$9,"-",IF(B266&gt;=基本情報!$E$9+1,"×",IF(AND(B266&gt;=基本情報!$C$9,B266&lt;=基本情報!$E$9),"○",IF(TRUE,"×"))))))</f>
        <v>×</v>
      </c>
      <c r="K266" t="str">
        <f>IF(AND(YEAR(B266)=YEAR($B$8)+1,MONTH(B266)=4),"×",IF(B266&lt;基本情報!$C$12,"×",IF(B266&lt;基本情報!$C$13,"-",IF(B266&gt;=基本情報!$E$13+1,"×",IF(AND(B266&gt;=基本情報!$C$13,B266&lt;=基本情報!$E$13),"○",IF(TRUE,"×"))))))</f>
        <v>×</v>
      </c>
    </row>
    <row r="267" spans="2:11" x14ac:dyDescent="0.4">
      <c r="B267" s="8">
        <f t="shared" si="24"/>
        <v>46372</v>
      </c>
      <c r="C267" s="36" t="str">
        <f t="shared" si="20"/>
        <v>水</v>
      </c>
      <c r="D267" s="45" t="str">
        <f>IF(WEEKDAY(B267,2)&gt;5,"休日",IFERROR(IF(VLOOKUP(B267,祝日!B:B,1,FALSE),"休日",""),""))</f>
        <v/>
      </c>
      <c r="E267" s="169"/>
      <c r="F267" s="170" t="str">
        <f t="shared" si="21"/>
        <v/>
      </c>
      <c r="G267" s="169"/>
      <c r="H267" s="170" t="str">
        <f t="shared" si="22"/>
        <v/>
      </c>
      <c r="I267" t="str">
        <f t="shared" si="23"/>
        <v>○</v>
      </c>
      <c r="J267" t="str">
        <f>IF(AND(YEAR(B267)=YEAR($B$8)+1,MONTH(B267)=4),"×",IF(B267&lt;基本情報!$C$8,"×",IF(B267&lt;基本情報!$C$9,"-",IF(B267&gt;=基本情報!$E$9+1,"×",IF(AND(B267&gt;=基本情報!$C$9,B267&lt;=基本情報!$E$9),"○",IF(TRUE,"×"))))))</f>
        <v>×</v>
      </c>
      <c r="K267" t="str">
        <f>IF(AND(YEAR(B267)=YEAR($B$8)+1,MONTH(B267)=4),"×",IF(B267&lt;基本情報!$C$12,"×",IF(B267&lt;基本情報!$C$13,"-",IF(B267&gt;=基本情報!$E$13+1,"×",IF(AND(B267&gt;=基本情報!$C$13,B267&lt;=基本情報!$E$13),"○",IF(TRUE,"×"))))))</f>
        <v>×</v>
      </c>
    </row>
    <row r="268" spans="2:11" x14ac:dyDescent="0.4">
      <c r="B268" s="8">
        <f t="shared" si="24"/>
        <v>46373</v>
      </c>
      <c r="C268" s="36" t="str">
        <f t="shared" si="20"/>
        <v>木</v>
      </c>
      <c r="D268" s="45" t="str">
        <f>IF(WEEKDAY(B268,2)&gt;5,"休日",IFERROR(IF(VLOOKUP(B268,祝日!B:B,1,FALSE),"休日",""),""))</f>
        <v/>
      </c>
      <c r="E268" s="169"/>
      <c r="F268" s="170" t="str">
        <f t="shared" si="21"/>
        <v/>
      </c>
      <c r="G268" s="169"/>
      <c r="H268" s="170" t="str">
        <f t="shared" si="22"/>
        <v/>
      </c>
      <c r="I268" t="str">
        <f t="shared" si="23"/>
        <v>○</v>
      </c>
      <c r="J268" t="str">
        <f>IF(AND(YEAR(B268)=YEAR($B$8)+1,MONTH(B268)=4),"×",IF(B268&lt;基本情報!$C$8,"×",IF(B268&lt;基本情報!$C$9,"-",IF(B268&gt;=基本情報!$E$9+1,"×",IF(AND(B268&gt;=基本情報!$C$9,B268&lt;=基本情報!$E$9),"○",IF(TRUE,"×"))))))</f>
        <v>×</v>
      </c>
      <c r="K268" t="str">
        <f>IF(AND(YEAR(B268)=YEAR($B$8)+1,MONTH(B268)=4),"×",IF(B268&lt;基本情報!$C$12,"×",IF(B268&lt;基本情報!$C$13,"-",IF(B268&gt;=基本情報!$E$13+1,"×",IF(AND(B268&gt;=基本情報!$C$13,B268&lt;=基本情報!$E$13),"○",IF(TRUE,"×"))))))</f>
        <v>×</v>
      </c>
    </row>
    <row r="269" spans="2:11" x14ac:dyDescent="0.4">
      <c r="B269" s="8">
        <f t="shared" si="24"/>
        <v>46374</v>
      </c>
      <c r="C269" s="36" t="str">
        <f t="shared" si="20"/>
        <v>金</v>
      </c>
      <c r="D269" s="45" t="str">
        <f>IF(WEEKDAY(B269,2)&gt;5,"休日",IFERROR(IF(VLOOKUP(B269,祝日!B:B,1,FALSE),"休日",""),""))</f>
        <v/>
      </c>
      <c r="E269" s="169"/>
      <c r="F269" s="170" t="str">
        <f t="shared" si="21"/>
        <v/>
      </c>
      <c r="G269" s="169"/>
      <c r="H269" s="170" t="str">
        <f t="shared" si="22"/>
        <v/>
      </c>
      <c r="I269" t="str">
        <f t="shared" si="23"/>
        <v>○</v>
      </c>
      <c r="J269" t="str">
        <f>IF(AND(YEAR(B269)=YEAR($B$8)+1,MONTH(B269)=4),"×",IF(B269&lt;基本情報!$C$8,"×",IF(B269&lt;基本情報!$C$9,"-",IF(B269&gt;=基本情報!$E$9+1,"×",IF(AND(B269&gt;=基本情報!$C$9,B269&lt;=基本情報!$E$9),"○",IF(TRUE,"×"))))))</f>
        <v>×</v>
      </c>
      <c r="K269" t="str">
        <f>IF(AND(YEAR(B269)=YEAR($B$8)+1,MONTH(B269)=4),"×",IF(B269&lt;基本情報!$C$12,"×",IF(B269&lt;基本情報!$C$13,"-",IF(B269&gt;=基本情報!$E$13+1,"×",IF(AND(B269&gt;=基本情報!$C$13,B269&lt;=基本情報!$E$13),"○",IF(TRUE,"×"))))))</f>
        <v>×</v>
      </c>
    </row>
    <row r="270" spans="2:11" x14ac:dyDescent="0.4">
      <c r="B270" s="8">
        <f t="shared" si="24"/>
        <v>46375</v>
      </c>
      <c r="C270" s="36" t="str">
        <f t="shared" si="20"/>
        <v>土</v>
      </c>
      <c r="D270" s="45" t="str">
        <f>IF(WEEKDAY(B270,2)&gt;5,"休日",IFERROR(IF(VLOOKUP(B270,祝日!B:B,1,FALSE),"休日",""),""))</f>
        <v>休日</v>
      </c>
      <c r="E270" s="169"/>
      <c r="F270" s="170" t="str">
        <f t="shared" si="21"/>
        <v>休工</v>
      </c>
      <c r="G270" s="169"/>
      <c r="H270" s="170" t="str">
        <f t="shared" si="22"/>
        <v>休工</v>
      </c>
      <c r="I270" t="str">
        <f t="shared" si="23"/>
        <v>○</v>
      </c>
      <c r="J270" t="str">
        <f>IF(AND(YEAR(B270)=YEAR($B$8)+1,MONTH(B270)=4),"×",IF(B270&lt;基本情報!$C$8,"×",IF(B270&lt;基本情報!$C$9,"-",IF(B270&gt;=基本情報!$E$9+1,"×",IF(AND(B270&gt;=基本情報!$C$9,B270&lt;=基本情報!$E$9),"○",IF(TRUE,"×"))))))</f>
        <v>×</v>
      </c>
      <c r="K270" t="str">
        <f>IF(AND(YEAR(B270)=YEAR($B$8)+1,MONTH(B270)=4),"×",IF(B270&lt;基本情報!$C$12,"×",IF(B270&lt;基本情報!$C$13,"-",IF(B270&gt;=基本情報!$E$13+1,"×",IF(AND(B270&gt;=基本情報!$C$13,B270&lt;=基本情報!$E$13),"○",IF(TRUE,"×"))))))</f>
        <v>×</v>
      </c>
    </row>
    <row r="271" spans="2:11" x14ac:dyDescent="0.4">
      <c r="B271" s="8">
        <f t="shared" si="24"/>
        <v>46376</v>
      </c>
      <c r="C271" s="36" t="str">
        <f t="shared" si="20"/>
        <v>日</v>
      </c>
      <c r="D271" s="45" t="str">
        <f>IF(WEEKDAY(B271,2)&gt;5,"休日",IFERROR(IF(VLOOKUP(B271,祝日!B:B,1,FALSE),"休日",""),""))</f>
        <v>休日</v>
      </c>
      <c r="E271" s="169"/>
      <c r="F271" s="170" t="str">
        <f t="shared" si="21"/>
        <v>休工</v>
      </c>
      <c r="G271" s="169"/>
      <c r="H271" s="170" t="str">
        <f t="shared" si="22"/>
        <v>休工</v>
      </c>
      <c r="I271" t="str">
        <f t="shared" si="23"/>
        <v>○</v>
      </c>
      <c r="J271" t="str">
        <f>IF(AND(YEAR(B271)=YEAR($B$8)+1,MONTH(B271)=4),"×",IF(B271&lt;基本情報!$C$8,"×",IF(B271&lt;基本情報!$C$9,"-",IF(B271&gt;=基本情報!$E$9+1,"×",IF(AND(B271&gt;=基本情報!$C$9,B271&lt;=基本情報!$E$9),"○",IF(TRUE,"×"))))))</f>
        <v>×</v>
      </c>
      <c r="K271" t="str">
        <f>IF(AND(YEAR(B271)=YEAR($B$8)+1,MONTH(B271)=4),"×",IF(B271&lt;基本情報!$C$12,"×",IF(B271&lt;基本情報!$C$13,"-",IF(B271&gt;=基本情報!$E$13+1,"×",IF(AND(B271&gt;=基本情報!$C$13,B271&lt;=基本情報!$E$13),"○",IF(TRUE,"×"))))))</f>
        <v>×</v>
      </c>
    </row>
    <row r="272" spans="2:11" x14ac:dyDescent="0.4">
      <c r="B272" s="8">
        <f t="shared" si="24"/>
        <v>46377</v>
      </c>
      <c r="C272" s="36" t="str">
        <f t="shared" si="20"/>
        <v>月</v>
      </c>
      <c r="D272" s="45" t="str">
        <f>IF(WEEKDAY(B272,2)&gt;5,"休日",IFERROR(IF(VLOOKUP(B272,祝日!B:B,1,FALSE),"休日",""),""))</f>
        <v/>
      </c>
      <c r="E272" s="169"/>
      <c r="F272" s="170" t="str">
        <f t="shared" si="21"/>
        <v/>
      </c>
      <c r="G272" s="169"/>
      <c r="H272" s="170" t="str">
        <f t="shared" si="22"/>
        <v/>
      </c>
      <c r="I272" t="str">
        <f t="shared" si="23"/>
        <v>○</v>
      </c>
      <c r="J272" t="str">
        <f>IF(AND(YEAR(B272)=YEAR($B$8)+1,MONTH(B272)=4),"×",IF(B272&lt;基本情報!$C$8,"×",IF(B272&lt;基本情報!$C$9,"-",IF(B272&gt;=基本情報!$E$9+1,"×",IF(AND(B272&gt;=基本情報!$C$9,B272&lt;=基本情報!$E$9),"○",IF(TRUE,"×"))))))</f>
        <v>×</v>
      </c>
      <c r="K272" t="str">
        <f>IF(AND(YEAR(B272)=YEAR($B$8)+1,MONTH(B272)=4),"×",IF(B272&lt;基本情報!$C$12,"×",IF(B272&lt;基本情報!$C$13,"-",IF(B272&gt;=基本情報!$E$13+1,"×",IF(AND(B272&gt;=基本情報!$C$13,B272&lt;=基本情報!$E$13),"○",IF(TRUE,"×"))))))</f>
        <v>×</v>
      </c>
    </row>
    <row r="273" spans="2:11" x14ac:dyDescent="0.4">
      <c r="B273" s="8">
        <f t="shared" si="24"/>
        <v>46378</v>
      </c>
      <c r="C273" s="36" t="str">
        <f t="shared" si="20"/>
        <v>火</v>
      </c>
      <c r="D273" s="45" t="str">
        <f>IF(WEEKDAY(B273,2)&gt;5,"休日",IFERROR(IF(VLOOKUP(B273,祝日!B:B,1,FALSE),"休日",""),""))</f>
        <v/>
      </c>
      <c r="E273" s="169"/>
      <c r="F273" s="170" t="str">
        <f t="shared" si="21"/>
        <v/>
      </c>
      <c r="G273" s="169"/>
      <c r="H273" s="170" t="str">
        <f t="shared" si="22"/>
        <v/>
      </c>
      <c r="I273" t="str">
        <f t="shared" si="23"/>
        <v>○</v>
      </c>
      <c r="J273" t="str">
        <f>IF(AND(YEAR(B273)=YEAR($B$8)+1,MONTH(B273)=4),"×",IF(B273&lt;基本情報!$C$8,"×",IF(B273&lt;基本情報!$C$9,"-",IF(B273&gt;=基本情報!$E$9+1,"×",IF(AND(B273&gt;=基本情報!$C$9,B273&lt;=基本情報!$E$9),"○",IF(TRUE,"×"))))))</f>
        <v>×</v>
      </c>
      <c r="K273" t="str">
        <f>IF(AND(YEAR(B273)=YEAR($B$8)+1,MONTH(B273)=4),"×",IF(B273&lt;基本情報!$C$12,"×",IF(B273&lt;基本情報!$C$13,"-",IF(B273&gt;=基本情報!$E$13+1,"×",IF(AND(B273&gt;=基本情報!$C$13,B273&lt;=基本情報!$E$13),"○",IF(TRUE,"×"))))))</f>
        <v>×</v>
      </c>
    </row>
    <row r="274" spans="2:11" x14ac:dyDescent="0.4">
      <c r="B274" s="8">
        <f t="shared" si="24"/>
        <v>46379</v>
      </c>
      <c r="C274" s="36" t="str">
        <f t="shared" si="20"/>
        <v>水</v>
      </c>
      <c r="D274" s="45" t="str">
        <f>IF(WEEKDAY(B274,2)&gt;5,"休日",IFERROR(IF(VLOOKUP(B274,祝日!B:B,1,FALSE),"休日",""),""))</f>
        <v/>
      </c>
      <c r="E274" s="169"/>
      <c r="F274" s="170" t="str">
        <f t="shared" si="21"/>
        <v/>
      </c>
      <c r="G274" s="169"/>
      <c r="H274" s="170" t="str">
        <f t="shared" si="22"/>
        <v/>
      </c>
      <c r="I274" t="str">
        <f t="shared" si="23"/>
        <v>○</v>
      </c>
      <c r="J274" t="str">
        <f>IF(AND(YEAR(B274)=YEAR($B$8)+1,MONTH(B274)=4),"×",IF(B274&lt;基本情報!$C$8,"×",IF(B274&lt;基本情報!$C$9,"-",IF(B274&gt;=基本情報!$E$9+1,"×",IF(AND(B274&gt;=基本情報!$C$9,B274&lt;=基本情報!$E$9),"○",IF(TRUE,"×"))))))</f>
        <v>×</v>
      </c>
      <c r="K274" t="str">
        <f>IF(AND(YEAR(B274)=YEAR($B$8)+1,MONTH(B274)=4),"×",IF(B274&lt;基本情報!$C$12,"×",IF(B274&lt;基本情報!$C$13,"-",IF(B274&gt;=基本情報!$E$13+1,"×",IF(AND(B274&gt;=基本情報!$C$13,B274&lt;=基本情報!$E$13),"○",IF(TRUE,"×"))))))</f>
        <v>×</v>
      </c>
    </row>
    <row r="275" spans="2:11" x14ac:dyDescent="0.4">
      <c r="B275" s="8">
        <f t="shared" si="24"/>
        <v>46380</v>
      </c>
      <c r="C275" s="36" t="str">
        <f t="shared" si="20"/>
        <v>木</v>
      </c>
      <c r="D275" s="45" t="str">
        <f>IF(WEEKDAY(B275,2)&gt;5,"休日",IFERROR(IF(VLOOKUP(B275,祝日!B:B,1,FALSE),"休日",""),""))</f>
        <v/>
      </c>
      <c r="E275" s="169"/>
      <c r="F275" s="170" t="str">
        <f t="shared" si="21"/>
        <v/>
      </c>
      <c r="G275" s="169"/>
      <c r="H275" s="170" t="str">
        <f t="shared" si="22"/>
        <v/>
      </c>
      <c r="I275" t="str">
        <f t="shared" si="23"/>
        <v>○</v>
      </c>
      <c r="J275" t="str">
        <f>IF(AND(YEAR(B275)=YEAR($B$8)+1,MONTH(B275)=4),"×",IF(B275&lt;基本情報!$C$8,"×",IF(B275&lt;基本情報!$C$9,"-",IF(B275&gt;=基本情報!$E$9+1,"×",IF(AND(B275&gt;=基本情報!$C$9,B275&lt;=基本情報!$E$9),"○",IF(TRUE,"×"))))))</f>
        <v>×</v>
      </c>
      <c r="K275" t="str">
        <f>IF(AND(YEAR(B275)=YEAR($B$8)+1,MONTH(B275)=4),"×",IF(B275&lt;基本情報!$C$12,"×",IF(B275&lt;基本情報!$C$13,"-",IF(B275&gt;=基本情報!$E$13+1,"×",IF(AND(B275&gt;=基本情報!$C$13,B275&lt;=基本情報!$E$13),"○",IF(TRUE,"×"))))))</f>
        <v>×</v>
      </c>
    </row>
    <row r="276" spans="2:11" x14ac:dyDescent="0.4">
      <c r="B276" s="8">
        <f t="shared" si="24"/>
        <v>46381</v>
      </c>
      <c r="C276" s="36" t="str">
        <f t="shared" si="20"/>
        <v>金</v>
      </c>
      <c r="D276" s="45" t="str">
        <f>IF(WEEKDAY(B276,2)&gt;5,"休日",IFERROR(IF(VLOOKUP(B276,祝日!B:B,1,FALSE),"休日",""),""))</f>
        <v/>
      </c>
      <c r="E276" s="169"/>
      <c r="F276" s="170" t="str">
        <f t="shared" si="21"/>
        <v/>
      </c>
      <c r="G276" s="169"/>
      <c r="H276" s="170" t="str">
        <f t="shared" si="22"/>
        <v/>
      </c>
      <c r="I276" t="str">
        <f t="shared" si="23"/>
        <v>○</v>
      </c>
      <c r="J276" t="str">
        <f>IF(AND(YEAR(B276)=YEAR($B$8)+1,MONTH(B276)=4),"×",IF(B276&lt;基本情報!$C$8,"×",IF(B276&lt;基本情報!$C$9,"-",IF(B276&gt;=基本情報!$E$9+1,"×",IF(AND(B276&gt;=基本情報!$C$9,B276&lt;=基本情報!$E$9),"○",IF(TRUE,"×"))))))</f>
        <v>×</v>
      </c>
      <c r="K276" t="str">
        <f>IF(AND(YEAR(B276)=YEAR($B$8)+1,MONTH(B276)=4),"×",IF(B276&lt;基本情報!$C$12,"×",IF(B276&lt;基本情報!$C$13,"-",IF(B276&gt;=基本情報!$E$13+1,"×",IF(AND(B276&gt;=基本情報!$C$13,B276&lt;=基本情報!$E$13),"○",IF(TRUE,"×"))))))</f>
        <v>×</v>
      </c>
    </row>
    <row r="277" spans="2:11" x14ac:dyDescent="0.4">
      <c r="B277" s="8">
        <f t="shared" si="24"/>
        <v>46382</v>
      </c>
      <c r="C277" s="36" t="str">
        <f t="shared" si="20"/>
        <v>土</v>
      </c>
      <c r="D277" s="45" t="str">
        <f>IF(WEEKDAY(B277,2)&gt;5,"休日",IFERROR(IF(VLOOKUP(B277,祝日!B:B,1,FALSE),"休日",""),""))</f>
        <v>休日</v>
      </c>
      <c r="E277" s="169"/>
      <c r="F277" s="170" t="str">
        <f t="shared" si="21"/>
        <v>休工</v>
      </c>
      <c r="G277" s="169"/>
      <c r="H277" s="170" t="str">
        <f t="shared" si="22"/>
        <v>休工</v>
      </c>
      <c r="I277" t="str">
        <f t="shared" si="23"/>
        <v>○</v>
      </c>
      <c r="J277" t="str">
        <f>IF(AND(YEAR(B277)=YEAR($B$8)+1,MONTH(B277)=4),"×",IF(B277&lt;基本情報!$C$8,"×",IF(B277&lt;基本情報!$C$9,"-",IF(B277&gt;=基本情報!$E$9+1,"×",IF(AND(B277&gt;=基本情報!$C$9,B277&lt;=基本情報!$E$9),"○",IF(TRUE,"×"))))))</f>
        <v>×</v>
      </c>
      <c r="K277" t="str">
        <f>IF(AND(YEAR(B277)=YEAR($B$8)+1,MONTH(B277)=4),"×",IF(B277&lt;基本情報!$C$12,"×",IF(B277&lt;基本情報!$C$13,"-",IF(B277&gt;=基本情報!$E$13+1,"×",IF(AND(B277&gt;=基本情報!$C$13,B277&lt;=基本情報!$E$13),"○",IF(TRUE,"×"))))))</f>
        <v>×</v>
      </c>
    </row>
    <row r="278" spans="2:11" x14ac:dyDescent="0.4">
      <c r="B278" s="8">
        <f t="shared" si="24"/>
        <v>46383</v>
      </c>
      <c r="C278" s="36" t="str">
        <f t="shared" si="20"/>
        <v>日</v>
      </c>
      <c r="D278" s="45" t="str">
        <f>IF(WEEKDAY(B278,2)&gt;5,"休日",IFERROR(IF(VLOOKUP(B278,祝日!B:B,1,FALSE),"休日",""),""))</f>
        <v>休日</v>
      </c>
      <c r="E278" s="169"/>
      <c r="F278" s="170" t="str">
        <f t="shared" si="21"/>
        <v>休工</v>
      </c>
      <c r="G278" s="169"/>
      <c r="H278" s="170" t="str">
        <f t="shared" si="22"/>
        <v>休工</v>
      </c>
      <c r="I278" t="str">
        <f t="shared" si="23"/>
        <v>○</v>
      </c>
      <c r="J278" t="str">
        <f>IF(AND(YEAR(B278)=YEAR($B$8)+1,MONTH(B278)=4),"×",IF(B278&lt;基本情報!$C$8,"×",IF(B278&lt;基本情報!$C$9,"-",IF(B278&gt;=基本情報!$E$9+1,"×",IF(AND(B278&gt;=基本情報!$C$9,B278&lt;=基本情報!$E$9),"○",IF(TRUE,"×"))))))</f>
        <v>×</v>
      </c>
      <c r="K278" t="str">
        <f>IF(AND(YEAR(B278)=YEAR($B$8)+1,MONTH(B278)=4),"×",IF(B278&lt;基本情報!$C$12,"×",IF(B278&lt;基本情報!$C$13,"-",IF(B278&gt;=基本情報!$E$13+1,"×",IF(AND(B278&gt;=基本情報!$C$13,B278&lt;=基本情報!$E$13),"○",IF(TRUE,"×"))))))</f>
        <v>×</v>
      </c>
    </row>
    <row r="279" spans="2:11" x14ac:dyDescent="0.4">
      <c r="B279" s="8">
        <f t="shared" si="24"/>
        <v>46384</v>
      </c>
      <c r="C279" s="36" t="str">
        <f t="shared" si="20"/>
        <v>月</v>
      </c>
      <c r="D279" s="45" t="str">
        <f>IF(WEEKDAY(B279,2)&gt;5,"休日",IFERROR(IF(VLOOKUP(B279,祝日!B:B,1,FALSE),"休日",""),""))</f>
        <v/>
      </c>
      <c r="E279" s="169"/>
      <c r="F279" s="170" t="str">
        <f t="shared" si="21"/>
        <v/>
      </c>
      <c r="G279" s="169"/>
      <c r="H279" s="170" t="str">
        <f t="shared" si="22"/>
        <v/>
      </c>
      <c r="I279" t="str">
        <f t="shared" si="23"/>
        <v>○</v>
      </c>
      <c r="J279" t="str">
        <f>IF(AND(YEAR(B279)=YEAR($B$8)+1,MONTH(B279)=4),"×",IF(B279&lt;基本情報!$C$8,"×",IF(B279&lt;基本情報!$C$9,"-",IF(B279&gt;=基本情報!$E$9+1,"×",IF(AND(B279&gt;=基本情報!$C$9,B279&lt;=基本情報!$E$9),"○",IF(TRUE,"×"))))))</f>
        <v>×</v>
      </c>
      <c r="K279" t="str">
        <f>IF(AND(YEAR(B279)=YEAR($B$8)+1,MONTH(B279)=4),"×",IF(B279&lt;基本情報!$C$12,"×",IF(B279&lt;基本情報!$C$13,"-",IF(B279&gt;=基本情報!$E$13+1,"×",IF(AND(B279&gt;=基本情報!$C$13,B279&lt;=基本情報!$E$13),"○",IF(TRUE,"×"))))))</f>
        <v>×</v>
      </c>
    </row>
    <row r="280" spans="2:11" x14ac:dyDescent="0.4">
      <c r="B280" s="8">
        <f t="shared" si="24"/>
        <v>46385</v>
      </c>
      <c r="C280" s="36" t="str">
        <f t="shared" si="20"/>
        <v>火</v>
      </c>
      <c r="D280" s="45" t="str">
        <f>IF(WEEKDAY(B280,2)&gt;5,"休日",IFERROR(IF(VLOOKUP(B280,祝日!B:B,1,FALSE),"休日",""),""))</f>
        <v/>
      </c>
      <c r="E280" s="169" t="s">
        <v>107</v>
      </c>
      <c r="F280" s="170" t="str">
        <f t="shared" si="21"/>
        <v>休工</v>
      </c>
      <c r="G280" s="169"/>
      <c r="H280" s="170" t="str">
        <f t="shared" si="22"/>
        <v/>
      </c>
      <c r="I280" t="str">
        <f t="shared" si="23"/>
        <v/>
      </c>
      <c r="J280" t="str">
        <f>IF(AND(YEAR(B280)=YEAR($B$8)+1,MONTH(B280)=4),"×",IF(B280&lt;基本情報!$C$8,"×",IF(B280&lt;基本情報!$C$9,"-",IF(B280&gt;=基本情報!$E$9+1,"×",IF(AND(B280&gt;=基本情報!$C$9,B280&lt;=基本情報!$E$9),"○",IF(TRUE,"×"))))))</f>
        <v>×</v>
      </c>
      <c r="K280" t="str">
        <f>IF(AND(YEAR(B280)=YEAR($B$8)+1,MONTH(B280)=4),"×",IF(B280&lt;基本情報!$C$12,"×",IF(B280&lt;基本情報!$C$13,"-",IF(B280&gt;=基本情報!$E$13+1,"×",IF(AND(B280&gt;=基本情報!$C$13,B280&lt;=基本情報!$E$13),"○",IF(TRUE,"×"))))))</f>
        <v>×</v>
      </c>
    </row>
    <row r="281" spans="2:11" x14ac:dyDescent="0.4">
      <c r="B281" s="8">
        <f t="shared" si="24"/>
        <v>46386</v>
      </c>
      <c r="C281" s="36" t="str">
        <f t="shared" si="20"/>
        <v>水</v>
      </c>
      <c r="D281" s="45" t="str">
        <f>IF(WEEKDAY(B281,2)&gt;5,"休日",IFERROR(IF(VLOOKUP(B281,祝日!B:B,1,FALSE),"休日",""),""))</f>
        <v/>
      </c>
      <c r="E281" s="169" t="s">
        <v>107</v>
      </c>
      <c r="F281" s="170" t="str">
        <f t="shared" si="21"/>
        <v>休工</v>
      </c>
      <c r="G281" s="169"/>
      <c r="H281" s="170" t="str">
        <f t="shared" si="22"/>
        <v/>
      </c>
      <c r="I281" t="str">
        <f t="shared" si="23"/>
        <v/>
      </c>
      <c r="J281" t="str">
        <f>IF(AND(YEAR(B281)=YEAR($B$8)+1,MONTH(B281)=4),"×",IF(B281&lt;基本情報!$C$8,"×",IF(B281&lt;基本情報!$C$9,"-",IF(B281&gt;=基本情報!$E$9+1,"×",IF(AND(B281&gt;=基本情報!$C$9,B281&lt;=基本情報!$E$9),"○",IF(TRUE,"×"))))))</f>
        <v>×</v>
      </c>
      <c r="K281" t="str">
        <f>IF(AND(YEAR(B281)=YEAR($B$8)+1,MONTH(B281)=4),"×",IF(B281&lt;基本情報!$C$12,"×",IF(B281&lt;基本情報!$C$13,"-",IF(B281&gt;=基本情報!$E$13+1,"×",IF(AND(B281&gt;=基本情報!$C$13,B281&lt;=基本情報!$E$13),"○",IF(TRUE,"×"))))))</f>
        <v>×</v>
      </c>
    </row>
    <row r="282" spans="2:11" x14ac:dyDescent="0.4">
      <c r="B282" s="8">
        <f t="shared" si="24"/>
        <v>46387</v>
      </c>
      <c r="C282" s="36" t="str">
        <f t="shared" si="20"/>
        <v>木</v>
      </c>
      <c r="D282" s="45" t="str">
        <f>IF(WEEKDAY(B282,2)&gt;5,"休日",IFERROR(IF(VLOOKUP(B282,祝日!B:B,1,FALSE),"休日",""),""))</f>
        <v/>
      </c>
      <c r="E282" s="169" t="s">
        <v>107</v>
      </c>
      <c r="F282" s="170" t="str">
        <f t="shared" si="21"/>
        <v>休工</v>
      </c>
      <c r="G282" s="169"/>
      <c r="H282" s="170" t="str">
        <f t="shared" si="22"/>
        <v/>
      </c>
      <c r="I282" t="str">
        <f t="shared" si="23"/>
        <v/>
      </c>
      <c r="J282" t="str">
        <f>IF(AND(YEAR(B282)=YEAR($B$8)+1,MONTH(B282)=4),"×",IF(B282&lt;基本情報!$C$8,"×",IF(B282&lt;基本情報!$C$9,"-",IF(B282&gt;=基本情報!$E$9+1,"×",IF(AND(B282&gt;=基本情報!$C$9,B282&lt;=基本情報!$E$9),"○",IF(TRUE,"×"))))))</f>
        <v>×</v>
      </c>
      <c r="K282" t="str">
        <f>IF(AND(YEAR(B282)=YEAR($B$8)+1,MONTH(B282)=4),"×",IF(B282&lt;基本情報!$C$12,"×",IF(B282&lt;基本情報!$C$13,"-",IF(B282&gt;=基本情報!$E$13+1,"×",IF(AND(B282&gt;=基本情報!$C$13,B282&lt;=基本情報!$E$13),"○",IF(TRUE,"×"))))))</f>
        <v>×</v>
      </c>
    </row>
    <row r="283" spans="2:11" x14ac:dyDescent="0.4">
      <c r="B283" s="8">
        <f t="shared" si="24"/>
        <v>46388</v>
      </c>
      <c r="C283" s="36" t="str">
        <f t="shared" si="20"/>
        <v>金</v>
      </c>
      <c r="D283" s="45" t="str">
        <f>IF(WEEKDAY(B283,2)&gt;5,"休日",IFERROR(IF(VLOOKUP(B283,祝日!B:B,1,FALSE),"休日",""),""))</f>
        <v>休日</v>
      </c>
      <c r="E283" s="169" t="s">
        <v>107</v>
      </c>
      <c r="F283" s="170" t="str">
        <f t="shared" si="21"/>
        <v>休工</v>
      </c>
      <c r="G283" s="169"/>
      <c r="H283" s="170" t="str">
        <f t="shared" si="22"/>
        <v>休工</v>
      </c>
      <c r="I283" t="str">
        <f t="shared" si="23"/>
        <v>○</v>
      </c>
      <c r="J283" t="str">
        <f>IF(AND(YEAR(B283)=YEAR($B$8)+1,MONTH(B283)=4),"×",IF(B283&lt;基本情報!$C$8,"×",IF(B283&lt;基本情報!$C$9,"-",IF(B283&gt;=基本情報!$E$9+1,"×",IF(AND(B283&gt;=基本情報!$C$9,B283&lt;=基本情報!$E$9),"○",IF(TRUE,"×"))))))</f>
        <v>×</v>
      </c>
      <c r="K283" t="str">
        <f>IF(AND(YEAR(B283)=YEAR($B$8)+1,MONTH(B283)=4),"×",IF(B283&lt;基本情報!$C$12,"×",IF(B283&lt;基本情報!$C$13,"-",IF(B283&gt;=基本情報!$E$13+1,"×",IF(AND(B283&gt;=基本情報!$C$13,B283&lt;=基本情報!$E$13),"○",IF(TRUE,"×"))))))</f>
        <v>×</v>
      </c>
    </row>
    <row r="284" spans="2:11" x14ac:dyDescent="0.4">
      <c r="B284" s="8">
        <f t="shared" si="24"/>
        <v>46389</v>
      </c>
      <c r="C284" s="36" t="str">
        <f t="shared" si="20"/>
        <v>土</v>
      </c>
      <c r="D284" s="45" t="str">
        <f>IF(WEEKDAY(B284,2)&gt;5,"休日",IFERROR(IF(VLOOKUP(B284,祝日!B:B,1,FALSE),"休日",""),""))</f>
        <v>休日</v>
      </c>
      <c r="E284" s="169" t="s">
        <v>107</v>
      </c>
      <c r="F284" s="170" t="str">
        <f t="shared" si="21"/>
        <v>休工</v>
      </c>
      <c r="G284" s="169"/>
      <c r="H284" s="170" t="str">
        <f t="shared" si="22"/>
        <v>休工</v>
      </c>
      <c r="I284" t="str">
        <f t="shared" si="23"/>
        <v>○</v>
      </c>
      <c r="J284" t="str">
        <f>IF(AND(YEAR(B284)=YEAR($B$8)+1,MONTH(B284)=4),"×",IF(B284&lt;基本情報!$C$8,"×",IF(B284&lt;基本情報!$C$9,"-",IF(B284&gt;=基本情報!$E$9+1,"×",IF(AND(B284&gt;=基本情報!$C$9,B284&lt;=基本情報!$E$9),"○",IF(TRUE,"×"))))))</f>
        <v>×</v>
      </c>
      <c r="K284" t="str">
        <f>IF(AND(YEAR(B284)=YEAR($B$8)+1,MONTH(B284)=4),"×",IF(B284&lt;基本情報!$C$12,"×",IF(B284&lt;基本情報!$C$13,"-",IF(B284&gt;=基本情報!$E$13+1,"×",IF(AND(B284&gt;=基本情報!$C$13,B284&lt;=基本情報!$E$13),"○",IF(TRUE,"×"))))))</f>
        <v>×</v>
      </c>
    </row>
    <row r="285" spans="2:11" x14ac:dyDescent="0.4">
      <c r="B285" s="8">
        <f t="shared" si="24"/>
        <v>46390</v>
      </c>
      <c r="C285" s="36" t="str">
        <f t="shared" si="20"/>
        <v>日</v>
      </c>
      <c r="D285" s="45" t="str">
        <f>IF(WEEKDAY(B285,2)&gt;5,"休日",IFERROR(IF(VLOOKUP(B285,祝日!B:B,1,FALSE),"休日",""),""))</f>
        <v>休日</v>
      </c>
      <c r="E285" s="169" t="s">
        <v>107</v>
      </c>
      <c r="F285" s="170" t="str">
        <f t="shared" si="21"/>
        <v>休工</v>
      </c>
      <c r="G285" s="169"/>
      <c r="H285" s="170" t="str">
        <f t="shared" si="22"/>
        <v>休工</v>
      </c>
      <c r="I285" t="str">
        <f t="shared" si="23"/>
        <v>○</v>
      </c>
      <c r="J285" t="str">
        <f>IF(AND(YEAR(B285)=YEAR($B$8)+1,MONTH(B285)=4),"×",IF(B285&lt;基本情報!$C$8,"×",IF(B285&lt;基本情報!$C$9,"-",IF(B285&gt;=基本情報!$E$9+1,"×",IF(AND(B285&gt;=基本情報!$C$9,B285&lt;=基本情報!$E$9),"○",IF(TRUE,"×"))))))</f>
        <v>×</v>
      </c>
      <c r="K285" t="str">
        <f>IF(AND(YEAR(B285)=YEAR($B$8)+1,MONTH(B285)=4),"×",IF(B285&lt;基本情報!$C$12,"×",IF(B285&lt;基本情報!$C$13,"-",IF(B285&gt;=基本情報!$E$13+1,"×",IF(AND(B285&gt;=基本情報!$C$13,B285&lt;=基本情報!$E$13),"○",IF(TRUE,"×"))))))</f>
        <v>×</v>
      </c>
    </row>
    <row r="286" spans="2:11" x14ac:dyDescent="0.4">
      <c r="B286" s="8">
        <f t="shared" si="24"/>
        <v>46391</v>
      </c>
      <c r="C286" s="36" t="str">
        <f t="shared" si="20"/>
        <v>月</v>
      </c>
      <c r="D286" s="45" t="str">
        <f>IF(WEEKDAY(B286,2)&gt;5,"休日",IFERROR(IF(VLOOKUP(B286,祝日!B:B,1,FALSE),"休日",""),""))</f>
        <v/>
      </c>
      <c r="E286" s="169"/>
      <c r="F286" s="170" t="str">
        <f t="shared" si="21"/>
        <v/>
      </c>
      <c r="G286" s="169"/>
      <c r="H286" s="170" t="str">
        <f t="shared" si="22"/>
        <v/>
      </c>
      <c r="I286" t="str">
        <f t="shared" si="23"/>
        <v>○</v>
      </c>
      <c r="J286" t="str">
        <f>IF(AND(YEAR(B286)=YEAR($B$8)+1,MONTH(B286)=4),"×",IF(B286&lt;基本情報!$C$8,"×",IF(B286&lt;基本情報!$C$9,"-",IF(B286&gt;=基本情報!$E$9+1,"×",IF(AND(B286&gt;=基本情報!$C$9,B286&lt;=基本情報!$E$9),"○",IF(TRUE,"×"))))))</f>
        <v>×</v>
      </c>
      <c r="K286" t="str">
        <f>IF(AND(YEAR(B286)=YEAR($B$8)+1,MONTH(B286)=4),"×",IF(B286&lt;基本情報!$C$12,"×",IF(B286&lt;基本情報!$C$13,"-",IF(B286&gt;=基本情報!$E$13+1,"×",IF(AND(B286&gt;=基本情報!$C$13,B286&lt;=基本情報!$E$13),"○",IF(TRUE,"×"))))))</f>
        <v>×</v>
      </c>
    </row>
    <row r="287" spans="2:11" x14ac:dyDescent="0.4">
      <c r="B287" s="8">
        <f t="shared" si="24"/>
        <v>46392</v>
      </c>
      <c r="C287" s="36" t="str">
        <f t="shared" si="20"/>
        <v>火</v>
      </c>
      <c r="D287" s="45" t="str">
        <f>IF(WEEKDAY(B287,2)&gt;5,"休日",IFERROR(IF(VLOOKUP(B287,祝日!B:B,1,FALSE),"休日",""),""))</f>
        <v/>
      </c>
      <c r="E287" s="169"/>
      <c r="F287" s="170" t="str">
        <f t="shared" si="21"/>
        <v/>
      </c>
      <c r="G287" s="169"/>
      <c r="H287" s="170" t="str">
        <f t="shared" si="22"/>
        <v/>
      </c>
      <c r="I287" t="str">
        <f t="shared" si="23"/>
        <v>○</v>
      </c>
      <c r="J287" t="str">
        <f>IF(AND(YEAR(B287)=YEAR($B$8)+1,MONTH(B287)=4),"×",IF(B287&lt;基本情報!$C$8,"×",IF(B287&lt;基本情報!$C$9,"-",IF(B287&gt;=基本情報!$E$9+1,"×",IF(AND(B287&gt;=基本情報!$C$9,B287&lt;=基本情報!$E$9),"○",IF(TRUE,"×"))))))</f>
        <v>×</v>
      </c>
      <c r="K287" t="str">
        <f>IF(AND(YEAR(B287)=YEAR($B$8)+1,MONTH(B287)=4),"×",IF(B287&lt;基本情報!$C$12,"×",IF(B287&lt;基本情報!$C$13,"-",IF(B287&gt;=基本情報!$E$13+1,"×",IF(AND(B287&gt;=基本情報!$C$13,B287&lt;=基本情報!$E$13),"○",IF(TRUE,"×"))))))</f>
        <v>×</v>
      </c>
    </row>
    <row r="288" spans="2:11" x14ac:dyDescent="0.4">
      <c r="B288" s="8">
        <f t="shared" si="24"/>
        <v>46393</v>
      </c>
      <c r="C288" s="36" t="str">
        <f t="shared" si="20"/>
        <v>水</v>
      </c>
      <c r="D288" s="45" t="str">
        <f>IF(WEEKDAY(B288,2)&gt;5,"休日",IFERROR(IF(VLOOKUP(B288,祝日!B:B,1,FALSE),"休日",""),""))</f>
        <v/>
      </c>
      <c r="E288" s="169"/>
      <c r="F288" s="170" t="str">
        <f t="shared" si="21"/>
        <v/>
      </c>
      <c r="G288" s="169"/>
      <c r="H288" s="170" t="str">
        <f t="shared" si="22"/>
        <v/>
      </c>
      <c r="I288" t="str">
        <f t="shared" si="23"/>
        <v>○</v>
      </c>
      <c r="J288" t="str">
        <f>IF(AND(YEAR(B288)=YEAR($B$8)+1,MONTH(B288)=4),"×",IF(B288&lt;基本情報!$C$8,"×",IF(B288&lt;基本情報!$C$9,"-",IF(B288&gt;=基本情報!$E$9+1,"×",IF(AND(B288&gt;=基本情報!$C$9,B288&lt;=基本情報!$E$9),"○",IF(TRUE,"×"))))))</f>
        <v>×</v>
      </c>
      <c r="K288" t="str">
        <f>IF(AND(YEAR(B288)=YEAR($B$8)+1,MONTH(B288)=4),"×",IF(B288&lt;基本情報!$C$12,"×",IF(B288&lt;基本情報!$C$13,"-",IF(B288&gt;=基本情報!$E$13+1,"×",IF(AND(B288&gt;=基本情報!$C$13,B288&lt;=基本情報!$E$13),"○",IF(TRUE,"×"))))))</f>
        <v>×</v>
      </c>
    </row>
    <row r="289" spans="2:11" x14ac:dyDescent="0.4">
      <c r="B289" s="8">
        <f t="shared" si="24"/>
        <v>46394</v>
      </c>
      <c r="C289" s="36" t="str">
        <f t="shared" si="20"/>
        <v>木</v>
      </c>
      <c r="D289" s="45" t="str">
        <f>IF(WEEKDAY(B289,2)&gt;5,"休日",IFERROR(IF(VLOOKUP(B289,祝日!B:B,1,FALSE),"休日",""),""))</f>
        <v/>
      </c>
      <c r="E289" s="169"/>
      <c r="F289" s="170" t="str">
        <f t="shared" si="21"/>
        <v/>
      </c>
      <c r="G289" s="169"/>
      <c r="H289" s="170" t="str">
        <f t="shared" si="22"/>
        <v/>
      </c>
      <c r="I289" t="str">
        <f t="shared" si="23"/>
        <v>○</v>
      </c>
      <c r="J289" t="str">
        <f>IF(AND(YEAR(B289)=YEAR($B$8)+1,MONTH(B289)=4),"×",IF(B289&lt;基本情報!$C$8,"×",IF(B289&lt;基本情報!$C$9,"-",IF(B289&gt;=基本情報!$E$9+1,"×",IF(AND(B289&gt;=基本情報!$C$9,B289&lt;=基本情報!$E$9),"○",IF(TRUE,"×"))))))</f>
        <v>×</v>
      </c>
      <c r="K289" t="str">
        <f>IF(AND(YEAR(B289)=YEAR($B$8)+1,MONTH(B289)=4),"×",IF(B289&lt;基本情報!$C$12,"×",IF(B289&lt;基本情報!$C$13,"-",IF(B289&gt;=基本情報!$E$13+1,"×",IF(AND(B289&gt;=基本情報!$C$13,B289&lt;=基本情報!$E$13),"○",IF(TRUE,"×"))))))</f>
        <v>×</v>
      </c>
    </row>
    <row r="290" spans="2:11" x14ac:dyDescent="0.4">
      <c r="B290" s="8">
        <f t="shared" si="24"/>
        <v>46395</v>
      </c>
      <c r="C290" s="36" t="str">
        <f t="shared" si="20"/>
        <v>金</v>
      </c>
      <c r="D290" s="45" t="str">
        <f>IF(WEEKDAY(B290,2)&gt;5,"休日",IFERROR(IF(VLOOKUP(B290,祝日!B:B,1,FALSE),"休日",""),""))</f>
        <v/>
      </c>
      <c r="E290" s="169"/>
      <c r="F290" s="170" t="str">
        <f t="shared" si="21"/>
        <v/>
      </c>
      <c r="G290" s="169"/>
      <c r="H290" s="170" t="str">
        <f t="shared" si="22"/>
        <v/>
      </c>
      <c r="I290" t="str">
        <f t="shared" si="23"/>
        <v>○</v>
      </c>
      <c r="J290" t="str">
        <f>IF(AND(YEAR(B290)=YEAR($B$8)+1,MONTH(B290)=4),"×",IF(B290&lt;基本情報!$C$8,"×",IF(B290&lt;基本情報!$C$9,"-",IF(B290&gt;=基本情報!$E$9+1,"×",IF(AND(B290&gt;=基本情報!$C$9,B290&lt;=基本情報!$E$9),"○",IF(TRUE,"×"))))))</f>
        <v>×</v>
      </c>
      <c r="K290" t="str">
        <f>IF(AND(YEAR(B290)=YEAR($B$8)+1,MONTH(B290)=4),"×",IF(B290&lt;基本情報!$C$12,"×",IF(B290&lt;基本情報!$C$13,"-",IF(B290&gt;=基本情報!$E$13+1,"×",IF(AND(B290&gt;=基本情報!$C$13,B290&lt;=基本情報!$E$13),"○",IF(TRUE,"×"))))))</f>
        <v>×</v>
      </c>
    </row>
    <row r="291" spans="2:11" x14ac:dyDescent="0.4">
      <c r="B291" s="8">
        <f t="shared" si="24"/>
        <v>46396</v>
      </c>
      <c r="C291" s="36" t="str">
        <f t="shared" si="20"/>
        <v>土</v>
      </c>
      <c r="D291" s="45" t="str">
        <f>IF(WEEKDAY(B291,2)&gt;5,"休日",IFERROR(IF(VLOOKUP(B291,祝日!B:B,1,FALSE),"休日",""),""))</f>
        <v>休日</v>
      </c>
      <c r="E291" s="169"/>
      <c r="F291" s="170" t="str">
        <f t="shared" si="21"/>
        <v>休工</v>
      </c>
      <c r="G291" s="169"/>
      <c r="H291" s="170" t="str">
        <f t="shared" si="22"/>
        <v>休工</v>
      </c>
      <c r="I291" t="str">
        <f t="shared" si="23"/>
        <v>○</v>
      </c>
      <c r="J291" t="str">
        <f>IF(AND(YEAR(B291)=YEAR($B$8)+1,MONTH(B291)=4),"×",IF(B291&lt;基本情報!$C$8,"×",IF(B291&lt;基本情報!$C$9,"-",IF(B291&gt;=基本情報!$E$9+1,"×",IF(AND(B291&gt;=基本情報!$C$9,B291&lt;=基本情報!$E$9),"○",IF(TRUE,"×"))))))</f>
        <v>×</v>
      </c>
      <c r="K291" t="str">
        <f>IF(AND(YEAR(B291)=YEAR($B$8)+1,MONTH(B291)=4),"×",IF(B291&lt;基本情報!$C$12,"×",IF(B291&lt;基本情報!$C$13,"-",IF(B291&gt;=基本情報!$E$13+1,"×",IF(AND(B291&gt;=基本情報!$C$13,B291&lt;=基本情報!$E$13),"○",IF(TRUE,"×"))))))</f>
        <v>×</v>
      </c>
    </row>
    <row r="292" spans="2:11" x14ac:dyDescent="0.4">
      <c r="B292" s="8">
        <f t="shared" si="24"/>
        <v>46397</v>
      </c>
      <c r="C292" s="36" t="str">
        <f t="shared" si="20"/>
        <v>日</v>
      </c>
      <c r="D292" s="45" t="str">
        <f>IF(WEEKDAY(B292,2)&gt;5,"休日",IFERROR(IF(VLOOKUP(B292,祝日!B:B,1,FALSE),"休日",""),""))</f>
        <v>休日</v>
      </c>
      <c r="E292" s="169"/>
      <c r="F292" s="170" t="str">
        <f t="shared" si="21"/>
        <v>休工</v>
      </c>
      <c r="G292" s="169"/>
      <c r="H292" s="170" t="str">
        <f t="shared" si="22"/>
        <v>休工</v>
      </c>
      <c r="I292" t="str">
        <f t="shared" si="23"/>
        <v>○</v>
      </c>
      <c r="J292" t="str">
        <f>IF(AND(YEAR(B292)=YEAR($B$8)+1,MONTH(B292)=4),"×",IF(B292&lt;基本情報!$C$8,"×",IF(B292&lt;基本情報!$C$9,"-",IF(B292&gt;=基本情報!$E$9+1,"×",IF(AND(B292&gt;=基本情報!$C$9,B292&lt;=基本情報!$E$9),"○",IF(TRUE,"×"))))))</f>
        <v>×</v>
      </c>
      <c r="K292" t="str">
        <f>IF(AND(YEAR(B292)=YEAR($B$8)+1,MONTH(B292)=4),"×",IF(B292&lt;基本情報!$C$12,"×",IF(B292&lt;基本情報!$C$13,"-",IF(B292&gt;=基本情報!$E$13+1,"×",IF(AND(B292&gt;=基本情報!$C$13,B292&lt;=基本情報!$E$13),"○",IF(TRUE,"×"))))))</f>
        <v>×</v>
      </c>
    </row>
    <row r="293" spans="2:11" x14ac:dyDescent="0.4">
      <c r="B293" s="8">
        <f t="shared" si="24"/>
        <v>46398</v>
      </c>
      <c r="C293" s="36" t="str">
        <f t="shared" si="20"/>
        <v>月</v>
      </c>
      <c r="D293" s="45" t="str">
        <f>IF(WEEKDAY(B293,2)&gt;5,"休日",IFERROR(IF(VLOOKUP(B293,祝日!B:B,1,FALSE),"休日",""),""))</f>
        <v>休日</v>
      </c>
      <c r="E293" s="169"/>
      <c r="F293" s="170" t="str">
        <f t="shared" si="21"/>
        <v>休工</v>
      </c>
      <c r="G293" s="169"/>
      <c r="H293" s="170" t="str">
        <f t="shared" si="22"/>
        <v>休工</v>
      </c>
      <c r="I293" t="str">
        <f t="shared" si="23"/>
        <v>○</v>
      </c>
      <c r="J293" t="str">
        <f>IF(AND(YEAR(B293)=YEAR($B$8)+1,MONTH(B293)=4),"×",IF(B293&lt;基本情報!$C$8,"×",IF(B293&lt;基本情報!$C$9,"-",IF(B293&gt;=基本情報!$E$9+1,"×",IF(AND(B293&gt;=基本情報!$C$9,B293&lt;=基本情報!$E$9),"○",IF(TRUE,"×"))))))</f>
        <v>×</v>
      </c>
      <c r="K293" t="str">
        <f>IF(AND(YEAR(B293)=YEAR($B$8)+1,MONTH(B293)=4),"×",IF(B293&lt;基本情報!$C$12,"×",IF(B293&lt;基本情報!$C$13,"-",IF(B293&gt;=基本情報!$E$13+1,"×",IF(AND(B293&gt;=基本情報!$C$13,B293&lt;=基本情報!$E$13),"○",IF(TRUE,"×"))))))</f>
        <v>×</v>
      </c>
    </row>
    <row r="294" spans="2:11" x14ac:dyDescent="0.4">
      <c r="B294" s="8">
        <f t="shared" si="24"/>
        <v>46399</v>
      </c>
      <c r="C294" s="36" t="str">
        <f t="shared" si="20"/>
        <v>火</v>
      </c>
      <c r="D294" s="45" t="str">
        <f>IF(WEEKDAY(B294,2)&gt;5,"休日",IFERROR(IF(VLOOKUP(B294,祝日!B:B,1,FALSE),"休日",""),""))</f>
        <v/>
      </c>
      <c r="E294" s="169"/>
      <c r="F294" s="170" t="str">
        <f t="shared" si="21"/>
        <v/>
      </c>
      <c r="G294" s="169"/>
      <c r="H294" s="170" t="str">
        <f t="shared" si="22"/>
        <v/>
      </c>
      <c r="I294" t="str">
        <f t="shared" si="23"/>
        <v>○</v>
      </c>
      <c r="J294" t="str">
        <f>IF(AND(YEAR(B294)=YEAR($B$8)+1,MONTH(B294)=4),"×",IF(B294&lt;基本情報!$C$8,"×",IF(B294&lt;基本情報!$C$9,"-",IF(B294&gt;=基本情報!$E$9+1,"×",IF(AND(B294&gt;=基本情報!$C$9,B294&lt;=基本情報!$E$9),"○",IF(TRUE,"×"))))))</f>
        <v>×</v>
      </c>
      <c r="K294" t="str">
        <f>IF(AND(YEAR(B294)=YEAR($B$8)+1,MONTH(B294)=4),"×",IF(B294&lt;基本情報!$C$12,"×",IF(B294&lt;基本情報!$C$13,"-",IF(B294&gt;=基本情報!$E$13+1,"×",IF(AND(B294&gt;=基本情報!$C$13,B294&lt;=基本情報!$E$13),"○",IF(TRUE,"×"))))))</f>
        <v>×</v>
      </c>
    </row>
    <row r="295" spans="2:11" x14ac:dyDescent="0.4">
      <c r="B295" s="8">
        <f t="shared" si="24"/>
        <v>46400</v>
      </c>
      <c r="C295" s="36" t="str">
        <f t="shared" si="20"/>
        <v>水</v>
      </c>
      <c r="D295" s="45" t="str">
        <f>IF(WEEKDAY(B295,2)&gt;5,"休日",IFERROR(IF(VLOOKUP(B295,祝日!B:B,1,FALSE),"休日",""),""))</f>
        <v/>
      </c>
      <c r="E295" s="169"/>
      <c r="F295" s="170" t="str">
        <f t="shared" si="21"/>
        <v/>
      </c>
      <c r="G295" s="169"/>
      <c r="H295" s="170" t="str">
        <f t="shared" si="22"/>
        <v/>
      </c>
      <c r="I295" t="str">
        <f t="shared" si="23"/>
        <v>○</v>
      </c>
      <c r="J295" t="str">
        <f>IF(AND(YEAR(B295)=YEAR($B$8)+1,MONTH(B295)=4),"×",IF(B295&lt;基本情報!$C$8,"×",IF(B295&lt;基本情報!$C$9,"-",IF(B295&gt;=基本情報!$E$9+1,"×",IF(AND(B295&gt;=基本情報!$C$9,B295&lt;=基本情報!$E$9),"○",IF(TRUE,"×"))))))</f>
        <v>×</v>
      </c>
      <c r="K295" t="str">
        <f>IF(AND(YEAR(B295)=YEAR($B$8)+1,MONTH(B295)=4),"×",IF(B295&lt;基本情報!$C$12,"×",IF(B295&lt;基本情報!$C$13,"-",IF(B295&gt;=基本情報!$E$13+1,"×",IF(AND(B295&gt;=基本情報!$C$13,B295&lt;=基本情報!$E$13),"○",IF(TRUE,"×"))))))</f>
        <v>×</v>
      </c>
    </row>
    <row r="296" spans="2:11" x14ac:dyDescent="0.4">
      <c r="B296" s="8">
        <f t="shared" si="24"/>
        <v>46401</v>
      </c>
      <c r="C296" s="36" t="str">
        <f t="shared" si="20"/>
        <v>木</v>
      </c>
      <c r="D296" s="45" t="str">
        <f>IF(WEEKDAY(B296,2)&gt;5,"休日",IFERROR(IF(VLOOKUP(B296,祝日!B:B,1,FALSE),"休日",""),""))</f>
        <v/>
      </c>
      <c r="E296" s="169"/>
      <c r="F296" s="170" t="str">
        <f t="shared" si="21"/>
        <v/>
      </c>
      <c r="G296" s="169"/>
      <c r="H296" s="170" t="str">
        <f t="shared" si="22"/>
        <v/>
      </c>
      <c r="I296" t="str">
        <f t="shared" si="23"/>
        <v>○</v>
      </c>
      <c r="J296" t="str">
        <f>IF(AND(YEAR(B296)=YEAR($B$8)+1,MONTH(B296)=4),"×",IF(B296&lt;基本情報!$C$8,"×",IF(B296&lt;基本情報!$C$9,"-",IF(B296&gt;=基本情報!$E$9+1,"×",IF(AND(B296&gt;=基本情報!$C$9,B296&lt;=基本情報!$E$9),"○",IF(TRUE,"×"))))))</f>
        <v>×</v>
      </c>
      <c r="K296" t="str">
        <f>IF(AND(YEAR(B296)=YEAR($B$8)+1,MONTH(B296)=4),"×",IF(B296&lt;基本情報!$C$12,"×",IF(B296&lt;基本情報!$C$13,"-",IF(B296&gt;=基本情報!$E$13+1,"×",IF(AND(B296&gt;=基本情報!$C$13,B296&lt;=基本情報!$E$13),"○",IF(TRUE,"×"))))))</f>
        <v>×</v>
      </c>
    </row>
    <row r="297" spans="2:11" x14ac:dyDescent="0.4">
      <c r="B297" s="8">
        <f t="shared" si="24"/>
        <v>46402</v>
      </c>
      <c r="C297" s="36" t="str">
        <f t="shared" si="20"/>
        <v>金</v>
      </c>
      <c r="D297" s="45" t="str">
        <f>IF(WEEKDAY(B297,2)&gt;5,"休日",IFERROR(IF(VLOOKUP(B297,祝日!B:B,1,FALSE),"休日",""),""))</f>
        <v/>
      </c>
      <c r="E297" s="169"/>
      <c r="F297" s="170" t="str">
        <f t="shared" si="21"/>
        <v/>
      </c>
      <c r="G297" s="169"/>
      <c r="H297" s="170" t="str">
        <f t="shared" si="22"/>
        <v/>
      </c>
      <c r="I297" t="str">
        <f t="shared" si="23"/>
        <v>○</v>
      </c>
      <c r="J297" t="str">
        <f>IF(AND(YEAR(B297)=YEAR($B$8)+1,MONTH(B297)=4),"×",IF(B297&lt;基本情報!$C$8,"×",IF(B297&lt;基本情報!$C$9,"-",IF(B297&gt;=基本情報!$E$9+1,"×",IF(AND(B297&gt;=基本情報!$C$9,B297&lt;=基本情報!$E$9),"○",IF(TRUE,"×"))))))</f>
        <v>×</v>
      </c>
      <c r="K297" t="str">
        <f>IF(AND(YEAR(B297)=YEAR($B$8)+1,MONTH(B297)=4),"×",IF(B297&lt;基本情報!$C$12,"×",IF(B297&lt;基本情報!$C$13,"-",IF(B297&gt;=基本情報!$E$13+1,"×",IF(AND(B297&gt;=基本情報!$C$13,B297&lt;=基本情報!$E$13),"○",IF(TRUE,"×"))))))</f>
        <v>×</v>
      </c>
    </row>
    <row r="298" spans="2:11" x14ac:dyDescent="0.4">
      <c r="B298" s="8">
        <f t="shared" si="24"/>
        <v>46403</v>
      </c>
      <c r="C298" s="36" t="str">
        <f t="shared" si="20"/>
        <v>土</v>
      </c>
      <c r="D298" s="45" t="str">
        <f>IF(WEEKDAY(B298,2)&gt;5,"休日",IFERROR(IF(VLOOKUP(B298,祝日!B:B,1,FALSE),"休日",""),""))</f>
        <v>休日</v>
      </c>
      <c r="E298" s="169"/>
      <c r="F298" s="170" t="str">
        <f t="shared" si="21"/>
        <v>休工</v>
      </c>
      <c r="G298" s="169"/>
      <c r="H298" s="170" t="str">
        <f t="shared" si="22"/>
        <v>休工</v>
      </c>
      <c r="I298" t="str">
        <f t="shared" si="23"/>
        <v>○</v>
      </c>
      <c r="J298" t="str">
        <f>IF(AND(YEAR(B298)=YEAR($B$8)+1,MONTH(B298)=4),"×",IF(B298&lt;基本情報!$C$8,"×",IF(B298&lt;基本情報!$C$9,"-",IF(B298&gt;=基本情報!$E$9+1,"×",IF(AND(B298&gt;=基本情報!$C$9,B298&lt;=基本情報!$E$9),"○",IF(TRUE,"×"))))))</f>
        <v>×</v>
      </c>
      <c r="K298" t="str">
        <f>IF(AND(YEAR(B298)=YEAR($B$8)+1,MONTH(B298)=4),"×",IF(B298&lt;基本情報!$C$12,"×",IF(B298&lt;基本情報!$C$13,"-",IF(B298&gt;=基本情報!$E$13+1,"×",IF(AND(B298&gt;=基本情報!$C$13,B298&lt;=基本情報!$E$13),"○",IF(TRUE,"×"))))))</f>
        <v>×</v>
      </c>
    </row>
    <row r="299" spans="2:11" x14ac:dyDescent="0.4">
      <c r="B299" s="8">
        <f t="shared" si="24"/>
        <v>46404</v>
      </c>
      <c r="C299" s="36" t="str">
        <f t="shared" si="20"/>
        <v>日</v>
      </c>
      <c r="D299" s="45" t="str">
        <f>IF(WEEKDAY(B299,2)&gt;5,"休日",IFERROR(IF(VLOOKUP(B299,祝日!B:B,1,FALSE),"休日",""),""))</f>
        <v>休日</v>
      </c>
      <c r="E299" s="169"/>
      <c r="F299" s="170" t="str">
        <f t="shared" si="21"/>
        <v>休工</v>
      </c>
      <c r="G299" s="169"/>
      <c r="H299" s="170" t="str">
        <f t="shared" si="22"/>
        <v>休工</v>
      </c>
      <c r="I299" t="str">
        <f t="shared" si="23"/>
        <v>○</v>
      </c>
      <c r="J299" t="str">
        <f>IF(AND(YEAR(B299)=YEAR($B$8)+1,MONTH(B299)=4),"×",IF(B299&lt;基本情報!$C$8,"×",IF(B299&lt;基本情報!$C$9,"-",IF(B299&gt;=基本情報!$E$9+1,"×",IF(AND(B299&gt;=基本情報!$C$9,B299&lt;=基本情報!$E$9),"○",IF(TRUE,"×"))))))</f>
        <v>×</v>
      </c>
      <c r="K299" t="str">
        <f>IF(AND(YEAR(B299)=YEAR($B$8)+1,MONTH(B299)=4),"×",IF(B299&lt;基本情報!$C$12,"×",IF(B299&lt;基本情報!$C$13,"-",IF(B299&gt;=基本情報!$E$13+1,"×",IF(AND(B299&gt;=基本情報!$C$13,B299&lt;=基本情報!$E$13),"○",IF(TRUE,"×"))))))</f>
        <v>×</v>
      </c>
    </row>
    <row r="300" spans="2:11" x14ac:dyDescent="0.4">
      <c r="B300" s="8">
        <f t="shared" si="24"/>
        <v>46405</v>
      </c>
      <c r="C300" s="36" t="str">
        <f t="shared" si="20"/>
        <v>月</v>
      </c>
      <c r="D300" s="45" t="str">
        <f>IF(WEEKDAY(B300,2)&gt;5,"休日",IFERROR(IF(VLOOKUP(B300,祝日!B:B,1,FALSE),"休日",""),""))</f>
        <v/>
      </c>
      <c r="E300" s="169"/>
      <c r="F300" s="170" t="str">
        <f t="shared" si="21"/>
        <v/>
      </c>
      <c r="G300" s="169"/>
      <c r="H300" s="170" t="str">
        <f t="shared" si="22"/>
        <v/>
      </c>
      <c r="I300" t="str">
        <f t="shared" si="23"/>
        <v>○</v>
      </c>
      <c r="J300" t="str">
        <f>IF(AND(YEAR(B300)=YEAR($B$8)+1,MONTH(B300)=4),"×",IF(B300&lt;基本情報!$C$8,"×",IF(B300&lt;基本情報!$C$9,"-",IF(B300&gt;=基本情報!$E$9+1,"×",IF(AND(B300&gt;=基本情報!$C$9,B300&lt;=基本情報!$E$9),"○",IF(TRUE,"×"))))))</f>
        <v>×</v>
      </c>
      <c r="K300" t="str">
        <f>IF(AND(YEAR(B300)=YEAR($B$8)+1,MONTH(B300)=4),"×",IF(B300&lt;基本情報!$C$12,"×",IF(B300&lt;基本情報!$C$13,"-",IF(B300&gt;=基本情報!$E$13+1,"×",IF(AND(B300&gt;=基本情報!$C$13,B300&lt;=基本情報!$E$13),"○",IF(TRUE,"×"))))))</f>
        <v>×</v>
      </c>
    </row>
    <row r="301" spans="2:11" x14ac:dyDescent="0.4">
      <c r="B301" s="8">
        <f t="shared" si="24"/>
        <v>46406</v>
      </c>
      <c r="C301" s="36" t="str">
        <f t="shared" si="20"/>
        <v>火</v>
      </c>
      <c r="D301" s="45" t="str">
        <f>IF(WEEKDAY(B301,2)&gt;5,"休日",IFERROR(IF(VLOOKUP(B301,祝日!B:B,1,FALSE),"休日",""),""))</f>
        <v/>
      </c>
      <c r="E301" s="169"/>
      <c r="F301" s="170" t="str">
        <f t="shared" si="21"/>
        <v/>
      </c>
      <c r="G301" s="169"/>
      <c r="H301" s="170" t="str">
        <f t="shared" si="22"/>
        <v/>
      </c>
      <c r="I301" t="str">
        <f t="shared" si="23"/>
        <v>○</v>
      </c>
      <c r="J301" t="str">
        <f>IF(AND(YEAR(B301)=YEAR($B$8)+1,MONTH(B301)=4),"×",IF(B301&lt;基本情報!$C$8,"×",IF(B301&lt;基本情報!$C$9,"-",IF(B301&gt;=基本情報!$E$9+1,"×",IF(AND(B301&gt;=基本情報!$C$9,B301&lt;=基本情報!$E$9),"○",IF(TRUE,"×"))))))</f>
        <v>×</v>
      </c>
      <c r="K301" t="str">
        <f>IF(AND(YEAR(B301)=YEAR($B$8)+1,MONTH(B301)=4),"×",IF(B301&lt;基本情報!$C$12,"×",IF(B301&lt;基本情報!$C$13,"-",IF(B301&gt;=基本情報!$E$13+1,"×",IF(AND(B301&gt;=基本情報!$C$13,B301&lt;=基本情報!$E$13),"○",IF(TRUE,"×"))))))</f>
        <v>×</v>
      </c>
    </row>
    <row r="302" spans="2:11" x14ac:dyDescent="0.4">
      <c r="B302" s="8">
        <f t="shared" si="24"/>
        <v>46407</v>
      </c>
      <c r="C302" s="36" t="str">
        <f t="shared" si="20"/>
        <v>水</v>
      </c>
      <c r="D302" s="45" t="str">
        <f>IF(WEEKDAY(B302,2)&gt;5,"休日",IFERROR(IF(VLOOKUP(B302,祝日!B:B,1,FALSE),"休日",""),""))</f>
        <v/>
      </c>
      <c r="E302" s="169"/>
      <c r="F302" s="170" t="str">
        <f t="shared" si="21"/>
        <v/>
      </c>
      <c r="G302" s="169"/>
      <c r="H302" s="170" t="str">
        <f t="shared" si="22"/>
        <v/>
      </c>
      <c r="I302" t="str">
        <f t="shared" si="23"/>
        <v>○</v>
      </c>
      <c r="J302" t="str">
        <f>IF(AND(YEAR(B302)=YEAR($B$8)+1,MONTH(B302)=4),"×",IF(B302&lt;基本情報!$C$8,"×",IF(B302&lt;基本情報!$C$9,"-",IF(B302&gt;=基本情報!$E$9+1,"×",IF(AND(B302&gt;=基本情報!$C$9,B302&lt;=基本情報!$E$9),"○",IF(TRUE,"×"))))))</f>
        <v>×</v>
      </c>
      <c r="K302" t="str">
        <f>IF(AND(YEAR(B302)=YEAR($B$8)+1,MONTH(B302)=4),"×",IF(B302&lt;基本情報!$C$12,"×",IF(B302&lt;基本情報!$C$13,"-",IF(B302&gt;=基本情報!$E$13+1,"×",IF(AND(B302&gt;=基本情報!$C$13,B302&lt;=基本情報!$E$13),"○",IF(TRUE,"×"))))))</f>
        <v>×</v>
      </c>
    </row>
    <row r="303" spans="2:11" x14ac:dyDescent="0.4">
      <c r="B303" s="8">
        <f t="shared" si="24"/>
        <v>46408</v>
      </c>
      <c r="C303" s="36" t="str">
        <f t="shared" si="20"/>
        <v>木</v>
      </c>
      <c r="D303" s="45" t="str">
        <f>IF(WEEKDAY(B303,2)&gt;5,"休日",IFERROR(IF(VLOOKUP(B303,祝日!B:B,1,FALSE),"休日",""),""))</f>
        <v/>
      </c>
      <c r="E303" s="169"/>
      <c r="F303" s="170" t="str">
        <f t="shared" si="21"/>
        <v/>
      </c>
      <c r="G303" s="169"/>
      <c r="H303" s="170" t="str">
        <f t="shared" si="22"/>
        <v/>
      </c>
      <c r="I303" t="str">
        <f t="shared" si="23"/>
        <v>○</v>
      </c>
      <c r="J303" t="str">
        <f>IF(AND(YEAR(B303)=YEAR($B$8)+1,MONTH(B303)=4),"×",IF(B303&lt;基本情報!$C$8,"×",IF(B303&lt;基本情報!$C$9,"-",IF(B303&gt;=基本情報!$E$9+1,"×",IF(AND(B303&gt;=基本情報!$C$9,B303&lt;=基本情報!$E$9),"○",IF(TRUE,"×"))))))</f>
        <v>×</v>
      </c>
      <c r="K303" t="str">
        <f>IF(AND(YEAR(B303)=YEAR($B$8)+1,MONTH(B303)=4),"×",IF(B303&lt;基本情報!$C$12,"×",IF(B303&lt;基本情報!$C$13,"-",IF(B303&gt;=基本情報!$E$13+1,"×",IF(AND(B303&gt;=基本情報!$C$13,B303&lt;=基本情報!$E$13),"○",IF(TRUE,"×"))))))</f>
        <v>×</v>
      </c>
    </row>
    <row r="304" spans="2:11" x14ac:dyDescent="0.4">
      <c r="B304" s="8">
        <f t="shared" si="24"/>
        <v>46409</v>
      </c>
      <c r="C304" s="36" t="str">
        <f t="shared" si="20"/>
        <v>金</v>
      </c>
      <c r="D304" s="45" t="str">
        <f>IF(WEEKDAY(B304,2)&gt;5,"休日",IFERROR(IF(VLOOKUP(B304,祝日!B:B,1,FALSE),"休日",""),""))</f>
        <v/>
      </c>
      <c r="E304" s="169"/>
      <c r="F304" s="170" t="str">
        <f t="shared" si="21"/>
        <v/>
      </c>
      <c r="G304" s="169"/>
      <c r="H304" s="170" t="str">
        <f t="shared" si="22"/>
        <v/>
      </c>
      <c r="I304" t="str">
        <f t="shared" si="23"/>
        <v>○</v>
      </c>
      <c r="J304" t="str">
        <f>IF(AND(YEAR(B304)=YEAR($B$8)+1,MONTH(B304)=4),"×",IF(B304&lt;基本情報!$C$8,"×",IF(B304&lt;基本情報!$C$9,"-",IF(B304&gt;=基本情報!$E$9+1,"×",IF(AND(B304&gt;=基本情報!$C$9,B304&lt;=基本情報!$E$9),"○",IF(TRUE,"×"))))))</f>
        <v>×</v>
      </c>
      <c r="K304" t="str">
        <f>IF(AND(YEAR(B304)=YEAR($B$8)+1,MONTH(B304)=4),"×",IF(B304&lt;基本情報!$C$12,"×",IF(B304&lt;基本情報!$C$13,"-",IF(B304&gt;=基本情報!$E$13+1,"×",IF(AND(B304&gt;=基本情報!$C$13,B304&lt;=基本情報!$E$13),"○",IF(TRUE,"×"))))))</f>
        <v>×</v>
      </c>
    </row>
    <row r="305" spans="2:11" x14ac:dyDescent="0.4">
      <c r="B305" s="8">
        <f t="shared" si="24"/>
        <v>46410</v>
      </c>
      <c r="C305" s="36" t="str">
        <f t="shared" si="20"/>
        <v>土</v>
      </c>
      <c r="D305" s="45" t="str">
        <f>IF(WEEKDAY(B305,2)&gt;5,"休日",IFERROR(IF(VLOOKUP(B305,祝日!B:B,1,FALSE),"休日",""),""))</f>
        <v>休日</v>
      </c>
      <c r="E305" s="169"/>
      <c r="F305" s="170" t="str">
        <f t="shared" si="21"/>
        <v>休工</v>
      </c>
      <c r="G305" s="169"/>
      <c r="H305" s="170" t="str">
        <f t="shared" si="22"/>
        <v>休工</v>
      </c>
      <c r="I305" t="str">
        <f t="shared" si="23"/>
        <v>○</v>
      </c>
      <c r="J305" t="str">
        <f>IF(AND(YEAR(B305)=YEAR($B$8)+1,MONTH(B305)=4),"×",IF(B305&lt;基本情報!$C$8,"×",IF(B305&lt;基本情報!$C$9,"-",IF(B305&gt;=基本情報!$E$9+1,"×",IF(AND(B305&gt;=基本情報!$C$9,B305&lt;=基本情報!$E$9),"○",IF(TRUE,"×"))))))</f>
        <v>×</v>
      </c>
      <c r="K305" t="str">
        <f>IF(AND(YEAR(B305)=YEAR($B$8)+1,MONTH(B305)=4),"×",IF(B305&lt;基本情報!$C$12,"×",IF(B305&lt;基本情報!$C$13,"-",IF(B305&gt;=基本情報!$E$13+1,"×",IF(AND(B305&gt;=基本情報!$C$13,B305&lt;=基本情報!$E$13),"○",IF(TRUE,"×"))))))</f>
        <v>×</v>
      </c>
    </row>
    <row r="306" spans="2:11" x14ac:dyDescent="0.4">
      <c r="B306" s="8">
        <f t="shared" si="24"/>
        <v>46411</v>
      </c>
      <c r="C306" s="36" t="str">
        <f t="shared" si="20"/>
        <v>日</v>
      </c>
      <c r="D306" s="45" t="str">
        <f>IF(WEEKDAY(B306,2)&gt;5,"休日",IFERROR(IF(VLOOKUP(B306,祝日!B:B,1,FALSE),"休日",""),""))</f>
        <v>休日</v>
      </c>
      <c r="E306" s="169"/>
      <c r="F306" s="170" t="str">
        <f t="shared" si="21"/>
        <v>休工</v>
      </c>
      <c r="G306" s="169"/>
      <c r="H306" s="170" t="str">
        <f t="shared" si="22"/>
        <v>休工</v>
      </c>
      <c r="I306" t="str">
        <f t="shared" si="23"/>
        <v>○</v>
      </c>
      <c r="J306" t="str">
        <f>IF(AND(YEAR(B306)=YEAR($B$8)+1,MONTH(B306)=4),"×",IF(B306&lt;基本情報!$C$8,"×",IF(B306&lt;基本情報!$C$9,"-",IF(B306&gt;=基本情報!$E$9+1,"×",IF(AND(B306&gt;=基本情報!$C$9,B306&lt;=基本情報!$E$9),"○",IF(TRUE,"×"))))))</f>
        <v>×</v>
      </c>
      <c r="K306" t="str">
        <f>IF(AND(YEAR(B306)=YEAR($B$8)+1,MONTH(B306)=4),"×",IF(B306&lt;基本情報!$C$12,"×",IF(B306&lt;基本情報!$C$13,"-",IF(B306&gt;=基本情報!$E$13+1,"×",IF(AND(B306&gt;=基本情報!$C$13,B306&lt;=基本情報!$E$13),"○",IF(TRUE,"×"))))))</f>
        <v>×</v>
      </c>
    </row>
    <row r="307" spans="2:11" x14ac:dyDescent="0.4">
      <c r="B307" s="8">
        <f t="shared" si="24"/>
        <v>46412</v>
      </c>
      <c r="C307" s="36" t="str">
        <f t="shared" si="20"/>
        <v>月</v>
      </c>
      <c r="D307" s="45" t="str">
        <f>IF(WEEKDAY(B307,2)&gt;5,"休日",IFERROR(IF(VLOOKUP(B307,祝日!B:B,1,FALSE),"休日",""),""))</f>
        <v/>
      </c>
      <c r="E307" s="169"/>
      <c r="F307" s="170" t="str">
        <f t="shared" si="21"/>
        <v/>
      </c>
      <c r="G307" s="169"/>
      <c r="H307" s="170" t="str">
        <f t="shared" si="22"/>
        <v/>
      </c>
      <c r="I307" t="str">
        <f t="shared" si="23"/>
        <v>○</v>
      </c>
      <c r="J307" t="str">
        <f>IF(AND(YEAR(B307)=YEAR($B$8)+1,MONTH(B307)=4),"×",IF(B307&lt;基本情報!$C$8,"×",IF(B307&lt;基本情報!$C$9,"-",IF(B307&gt;=基本情報!$E$9+1,"×",IF(AND(B307&gt;=基本情報!$C$9,B307&lt;=基本情報!$E$9),"○",IF(TRUE,"×"))))))</f>
        <v>×</v>
      </c>
      <c r="K307" t="str">
        <f>IF(AND(YEAR(B307)=YEAR($B$8)+1,MONTH(B307)=4),"×",IF(B307&lt;基本情報!$C$12,"×",IF(B307&lt;基本情報!$C$13,"-",IF(B307&gt;=基本情報!$E$13+1,"×",IF(AND(B307&gt;=基本情報!$C$13,B307&lt;=基本情報!$E$13),"○",IF(TRUE,"×"))))))</f>
        <v>×</v>
      </c>
    </row>
    <row r="308" spans="2:11" x14ac:dyDescent="0.4">
      <c r="B308" s="8">
        <f t="shared" si="24"/>
        <v>46413</v>
      </c>
      <c r="C308" s="36" t="str">
        <f t="shared" si="20"/>
        <v>火</v>
      </c>
      <c r="D308" s="45" t="str">
        <f>IF(WEEKDAY(B308,2)&gt;5,"休日",IFERROR(IF(VLOOKUP(B308,祝日!B:B,1,FALSE),"休日",""),""))</f>
        <v/>
      </c>
      <c r="E308" s="169"/>
      <c r="F308" s="170" t="str">
        <f t="shared" si="21"/>
        <v/>
      </c>
      <c r="G308" s="169"/>
      <c r="H308" s="170" t="str">
        <f t="shared" si="22"/>
        <v/>
      </c>
      <c r="I308" t="str">
        <f t="shared" si="23"/>
        <v>○</v>
      </c>
      <c r="J308" t="str">
        <f>IF(AND(YEAR(B308)=YEAR($B$8)+1,MONTH(B308)=4),"×",IF(B308&lt;基本情報!$C$8,"×",IF(B308&lt;基本情報!$C$9,"-",IF(B308&gt;=基本情報!$E$9+1,"×",IF(AND(B308&gt;=基本情報!$C$9,B308&lt;=基本情報!$E$9),"○",IF(TRUE,"×"))))))</f>
        <v>×</v>
      </c>
      <c r="K308" t="str">
        <f>IF(AND(YEAR(B308)=YEAR($B$8)+1,MONTH(B308)=4),"×",IF(B308&lt;基本情報!$C$12,"×",IF(B308&lt;基本情報!$C$13,"-",IF(B308&gt;=基本情報!$E$13+1,"×",IF(AND(B308&gt;=基本情報!$C$13,B308&lt;=基本情報!$E$13),"○",IF(TRUE,"×"))))))</f>
        <v>×</v>
      </c>
    </row>
    <row r="309" spans="2:11" x14ac:dyDescent="0.4">
      <c r="B309" s="8">
        <f t="shared" si="24"/>
        <v>46414</v>
      </c>
      <c r="C309" s="36" t="str">
        <f t="shared" si="20"/>
        <v>水</v>
      </c>
      <c r="D309" s="45" t="str">
        <f>IF(WEEKDAY(B309,2)&gt;5,"休日",IFERROR(IF(VLOOKUP(B309,祝日!B:B,1,FALSE),"休日",""),""))</f>
        <v/>
      </c>
      <c r="E309" s="169"/>
      <c r="F309" s="170" t="str">
        <f t="shared" si="21"/>
        <v/>
      </c>
      <c r="G309" s="169"/>
      <c r="H309" s="170" t="str">
        <f t="shared" si="22"/>
        <v/>
      </c>
      <c r="I309" t="str">
        <f t="shared" si="23"/>
        <v>○</v>
      </c>
      <c r="J309" t="str">
        <f>IF(AND(YEAR(B309)=YEAR($B$8)+1,MONTH(B309)=4),"×",IF(B309&lt;基本情報!$C$8,"×",IF(B309&lt;基本情報!$C$9,"-",IF(B309&gt;=基本情報!$E$9+1,"×",IF(AND(B309&gt;=基本情報!$C$9,B309&lt;=基本情報!$E$9),"○",IF(TRUE,"×"))))))</f>
        <v>×</v>
      </c>
      <c r="K309" t="str">
        <f>IF(AND(YEAR(B309)=YEAR($B$8)+1,MONTH(B309)=4),"×",IF(B309&lt;基本情報!$C$12,"×",IF(B309&lt;基本情報!$C$13,"-",IF(B309&gt;=基本情報!$E$13+1,"×",IF(AND(B309&gt;=基本情報!$C$13,B309&lt;=基本情報!$E$13),"○",IF(TRUE,"×"))))))</f>
        <v>×</v>
      </c>
    </row>
    <row r="310" spans="2:11" x14ac:dyDescent="0.4">
      <c r="B310" s="8">
        <f t="shared" si="24"/>
        <v>46415</v>
      </c>
      <c r="C310" s="36" t="str">
        <f t="shared" si="20"/>
        <v>木</v>
      </c>
      <c r="D310" s="45" t="str">
        <f>IF(WEEKDAY(B310,2)&gt;5,"休日",IFERROR(IF(VLOOKUP(B310,祝日!B:B,1,FALSE),"休日",""),""))</f>
        <v/>
      </c>
      <c r="E310" s="169"/>
      <c r="F310" s="170" t="str">
        <f t="shared" si="21"/>
        <v/>
      </c>
      <c r="G310" s="169"/>
      <c r="H310" s="170" t="str">
        <f t="shared" si="22"/>
        <v/>
      </c>
      <c r="I310" t="str">
        <f t="shared" si="23"/>
        <v>○</v>
      </c>
      <c r="J310" t="str">
        <f>IF(AND(YEAR(B310)=YEAR($B$8)+1,MONTH(B310)=4),"×",IF(B310&lt;基本情報!$C$8,"×",IF(B310&lt;基本情報!$C$9,"-",IF(B310&gt;=基本情報!$E$9+1,"×",IF(AND(B310&gt;=基本情報!$C$9,B310&lt;=基本情報!$E$9),"○",IF(TRUE,"×"))))))</f>
        <v>×</v>
      </c>
      <c r="K310" t="str">
        <f>IF(AND(YEAR(B310)=YEAR($B$8)+1,MONTH(B310)=4),"×",IF(B310&lt;基本情報!$C$12,"×",IF(B310&lt;基本情報!$C$13,"-",IF(B310&gt;=基本情報!$E$13+1,"×",IF(AND(B310&gt;=基本情報!$C$13,B310&lt;=基本情報!$E$13),"○",IF(TRUE,"×"))))))</f>
        <v>×</v>
      </c>
    </row>
    <row r="311" spans="2:11" x14ac:dyDescent="0.4">
      <c r="B311" s="8">
        <f t="shared" si="24"/>
        <v>46416</v>
      </c>
      <c r="C311" s="36" t="str">
        <f t="shared" si="20"/>
        <v>金</v>
      </c>
      <c r="D311" s="45" t="str">
        <f>IF(WEEKDAY(B311,2)&gt;5,"休日",IFERROR(IF(VLOOKUP(B311,祝日!B:B,1,FALSE),"休日",""),""))</f>
        <v/>
      </c>
      <c r="E311" s="169"/>
      <c r="F311" s="170" t="str">
        <f t="shared" si="21"/>
        <v/>
      </c>
      <c r="G311" s="169"/>
      <c r="H311" s="170" t="str">
        <f t="shared" si="22"/>
        <v/>
      </c>
      <c r="I311" t="str">
        <f t="shared" si="23"/>
        <v>○</v>
      </c>
      <c r="J311" t="str">
        <f>IF(AND(YEAR(B311)=YEAR($B$8)+1,MONTH(B311)=4),"×",IF(B311&lt;基本情報!$C$8,"×",IF(B311&lt;基本情報!$C$9,"-",IF(B311&gt;=基本情報!$E$9+1,"×",IF(AND(B311&gt;=基本情報!$C$9,B311&lt;=基本情報!$E$9),"○",IF(TRUE,"×"))))))</f>
        <v>×</v>
      </c>
      <c r="K311" t="str">
        <f>IF(AND(YEAR(B311)=YEAR($B$8)+1,MONTH(B311)=4),"×",IF(B311&lt;基本情報!$C$12,"×",IF(B311&lt;基本情報!$C$13,"-",IF(B311&gt;=基本情報!$E$13+1,"×",IF(AND(B311&gt;=基本情報!$C$13,B311&lt;=基本情報!$E$13),"○",IF(TRUE,"×"))))))</f>
        <v>×</v>
      </c>
    </row>
    <row r="312" spans="2:11" x14ac:dyDescent="0.4">
      <c r="B312" s="8">
        <f t="shared" si="24"/>
        <v>46417</v>
      </c>
      <c r="C312" s="36" t="str">
        <f t="shared" si="20"/>
        <v>土</v>
      </c>
      <c r="D312" s="45" t="str">
        <f>IF(WEEKDAY(B312,2)&gt;5,"休日",IFERROR(IF(VLOOKUP(B312,祝日!B:B,1,FALSE),"休日",""),""))</f>
        <v>休日</v>
      </c>
      <c r="E312" s="169"/>
      <c r="F312" s="170" t="str">
        <f t="shared" si="21"/>
        <v>休工</v>
      </c>
      <c r="G312" s="169"/>
      <c r="H312" s="170" t="str">
        <f t="shared" si="22"/>
        <v>休工</v>
      </c>
      <c r="I312" t="str">
        <f t="shared" si="23"/>
        <v>○</v>
      </c>
      <c r="J312" t="str">
        <f>IF(AND(YEAR(B312)=YEAR($B$8)+1,MONTH(B312)=4),"×",IF(B312&lt;基本情報!$C$8,"×",IF(B312&lt;基本情報!$C$9,"-",IF(B312&gt;=基本情報!$E$9+1,"×",IF(AND(B312&gt;=基本情報!$C$9,B312&lt;=基本情報!$E$9),"○",IF(TRUE,"×"))))))</f>
        <v>×</v>
      </c>
      <c r="K312" t="str">
        <f>IF(AND(YEAR(B312)=YEAR($B$8)+1,MONTH(B312)=4),"×",IF(B312&lt;基本情報!$C$12,"×",IF(B312&lt;基本情報!$C$13,"-",IF(B312&gt;=基本情報!$E$13+1,"×",IF(AND(B312&gt;=基本情報!$C$13,B312&lt;=基本情報!$E$13),"○",IF(TRUE,"×"))))))</f>
        <v>×</v>
      </c>
    </row>
    <row r="313" spans="2:11" x14ac:dyDescent="0.4">
      <c r="B313" s="8">
        <f t="shared" si="24"/>
        <v>46418</v>
      </c>
      <c r="C313" s="36" t="str">
        <f t="shared" si="20"/>
        <v>日</v>
      </c>
      <c r="D313" s="45" t="str">
        <f>IF(WEEKDAY(B313,2)&gt;5,"休日",IFERROR(IF(VLOOKUP(B313,祝日!B:B,1,FALSE),"休日",""),""))</f>
        <v>休日</v>
      </c>
      <c r="E313" s="169"/>
      <c r="F313" s="170" t="str">
        <f t="shared" si="21"/>
        <v>休工</v>
      </c>
      <c r="G313" s="169"/>
      <c r="H313" s="170" t="str">
        <f t="shared" si="22"/>
        <v>休工</v>
      </c>
      <c r="I313" t="str">
        <f t="shared" si="23"/>
        <v>○</v>
      </c>
      <c r="J313" t="str">
        <f>IF(AND(YEAR(B313)=YEAR($B$8)+1,MONTH(B313)=4),"×",IF(B313&lt;基本情報!$C$8,"×",IF(B313&lt;基本情報!$C$9,"-",IF(B313&gt;=基本情報!$E$9+1,"×",IF(AND(B313&gt;=基本情報!$C$9,B313&lt;=基本情報!$E$9),"○",IF(TRUE,"×"))))))</f>
        <v>×</v>
      </c>
      <c r="K313" t="str">
        <f>IF(AND(YEAR(B313)=YEAR($B$8)+1,MONTH(B313)=4),"×",IF(B313&lt;基本情報!$C$12,"×",IF(B313&lt;基本情報!$C$13,"-",IF(B313&gt;=基本情報!$E$13+1,"×",IF(AND(B313&gt;=基本情報!$C$13,B313&lt;=基本情報!$E$13),"○",IF(TRUE,"×"))))))</f>
        <v>×</v>
      </c>
    </row>
    <row r="314" spans="2:11" x14ac:dyDescent="0.4">
      <c r="B314" s="8">
        <f t="shared" si="24"/>
        <v>46419</v>
      </c>
      <c r="C314" s="36" t="str">
        <f t="shared" si="20"/>
        <v>月</v>
      </c>
      <c r="D314" s="45" t="str">
        <f>IF(WEEKDAY(B314,2)&gt;5,"休日",IFERROR(IF(VLOOKUP(B314,祝日!B:B,1,FALSE),"休日",""),""))</f>
        <v/>
      </c>
      <c r="E314" s="169"/>
      <c r="F314" s="170" t="str">
        <f t="shared" si="21"/>
        <v/>
      </c>
      <c r="G314" s="169"/>
      <c r="H314" s="170" t="str">
        <f t="shared" si="22"/>
        <v/>
      </c>
      <c r="I314" t="str">
        <f t="shared" si="23"/>
        <v>○</v>
      </c>
      <c r="J314" t="str">
        <f>IF(AND(YEAR(B314)=YEAR($B$8)+1,MONTH(B314)=4),"×",IF(B314&lt;基本情報!$C$8,"×",IF(B314&lt;基本情報!$C$9,"-",IF(B314&gt;=基本情報!$E$9+1,"×",IF(AND(B314&gt;=基本情報!$C$9,B314&lt;=基本情報!$E$9),"○",IF(TRUE,"×"))))))</f>
        <v>×</v>
      </c>
      <c r="K314" t="str">
        <f>IF(AND(YEAR(B314)=YEAR($B$8)+1,MONTH(B314)=4),"×",IF(B314&lt;基本情報!$C$12,"×",IF(B314&lt;基本情報!$C$13,"-",IF(B314&gt;=基本情報!$E$13+1,"×",IF(AND(B314&gt;=基本情報!$C$13,B314&lt;=基本情報!$E$13),"○",IF(TRUE,"×"))))))</f>
        <v>×</v>
      </c>
    </row>
    <row r="315" spans="2:11" x14ac:dyDescent="0.4">
      <c r="B315" s="8">
        <f t="shared" si="24"/>
        <v>46420</v>
      </c>
      <c r="C315" s="36" t="str">
        <f t="shared" si="20"/>
        <v>火</v>
      </c>
      <c r="D315" s="45" t="str">
        <f>IF(WEEKDAY(B315,2)&gt;5,"休日",IFERROR(IF(VLOOKUP(B315,祝日!B:B,1,FALSE),"休日",""),""))</f>
        <v/>
      </c>
      <c r="E315" s="169"/>
      <c r="F315" s="170" t="str">
        <f t="shared" si="21"/>
        <v/>
      </c>
      <c r="G315" s="169"/>
      <c r="H315" s="170" t="str">
        <f t="shared" si="22"/>
        <v/>
      </c>
      <c r="I315" t="str">
        <f t="shared" si="23"/>
        <v>○</v>
      </c>
      <c r="J315" t="str">
        <f>IF(AND(YEAR(B315)=YEAR($B$8)+1,MONTH(B315)=4),"×",IF(B315&lt;基本情報!$C$8,"×",IF(B315&lt;基本情報!$C$9,"-",IF(B315&gt;=基本情報!$E$9+1,"×",IF(AND(B315&gt;=基本情報!$C$9,B315&lt;=基本情報!$E$9),"○",IF(TRUE,"×"))))))</f>
        <v>×</v>
      </c>
      <c r="K315" t="str">
        <f>IF(AND(YEAR(B315)=YEAR($B$8)+1,MONTH(B315)=4),"×",IF(B315&lt;基本情報!$C$12,"×",IF(B315&lt;基本情報!$C$13,"-",IF(B315&gt;=基本情報!$E$13+1,"×",IF(AND(B315&gt;=基本情報!$C$13,B315&lt;=基本情報!$E$13),"○",IF(TRUE,"×"))))))</f>
        <v>×</v>
      </c>
    </row>
    <row r="316" spans="2:11" x14ac:dyDescent="0.4">
      <c r="B316" s="8">
        <f t="shared" si="24"/>
        <v>46421</v>
      </c>
      <c r="C316" s="36" t="str">
        <f t="shared" si="20"/>
        <v>水</v>
      </c>
      <c r="D316" s="45" t="str">
        <f>IF(WEEKDAY(B316,2)&gt;5,"休日",IFERROR(IF(VLOOKUP(B316,祝日!B:B,1,FALSE),"休日",""),""))</f>
        <v/>
      </c>
      <c r="E316" s="169"/>
      <c r="F316" s="170" t="str">
        <f t="shared" si="21"/>
        <v/>
      </c>
      <c r="G316" s="169"/>
      <c r="H316" s="170" t="str">
        <f t="shared" si="22"/>
        <v/>
      </c>
      <c r="I316" t="str">
        <f t="shared" si="23"/>
        <v>○</v>
      </c>
      <c r="J316" t="str">
        <f>IF(AND(YEAR(B316)=YEAR($B$8)+1,MONTH(B316)=4),"×",IF(B316&lt;基本情報!$C$8,"×",IF(B316&lt;基本情報!$C$9,"-",IF(B316&gt;=基本情報!$E$9+1,"×",IF(AND(B316&gt;=基本情報!$C$9,B316&lt;=基本情報!$E$9),"○",IF(TRUE,"×"))))))</f>
        <v>×</v>
      </c>
      <c r="K316" t="str">
        <f>IF(AND(YEAR(B316)=YEAR($B$8)+1,MONTH(B316)=4),"×",IF(B316&lt;基本情報!$C$12,"×",IF(B316&lt;基本情報!$C$13,"-",IF(B316&gt;=基本情報!$E$13+1,"×",IF(AND(B316&gt;=基本情報!$C$13,B316&lt;=基本情報!$E$13),"○",IF(TRUE,"×"))))))</f>
        <v>×</v>
      </c>
    </row>
    <row r="317" spans="2:11" x14ac:dyDescent="0.4">
      <c r="B317" s="8">
        <f t="shared" si="24"/>
        <v>46422</v>
      </c>
      <c r="C317" s="36" t="str">
        <f t="shared" si="20"/>
        <v>木</v>
      </c>
      <c r="D317" s="45" t="str">
        <f>IF(WEEKDAY(B317,2)&gt;5,"休日",IFERROR(IF(VLOOKUP(B317,祝日!B:B,1,FALSE),"休日",""),""))</f>
        <v/>
      </c>
      <c r="E317" s="169"/>
      <c r="F317" s="170" t="str">
        <f t="shared" si="21"/>
        <v/>
      </c>
      <c r="G317" s="169"/>
      <c r="H317" s="170" t="str">
        <f t="shared" si="22"/>
        <v/>
      </c>
      <c r="I317" t="str">
        <f t="shared" si="23"/>
        <v>○</v>
      </c>
      <c r="J317" t="str">
        <f>IF(AND(YEAR(B317)=YEAR($B$8)+1,MONTH(B317)=4),"×",IF(B317&lt;基本情報!$C$8,"×",IF(B317&lt;基本情報!$C$9,"-",IF(B317&gt;=基本情報!$E$9+1,"×",IF(AND(B317&gt;=基本情報!$C$9,B317&lt;=基本情報!$E$9),"○",IF(TRUE,"×"))))))</f>
        <v>×</v>
      </c>
      <c r="K317" t="str">
        <f>IF(AND(YEAR(B317)=YEAR($B$8)+1,MONTH(B317)=4),"×",IF(B317&lt;基本情報!$C$12,"×",IF(B317&lt;基本情報!$C$13,"-",IF(B317&gt;=基本情報!$E$13+1,"×",IF(AND(B317&gt;=基本情報!$C$13,B317&lt;=基本情報!$E$13),"○",IF(TRUE,"×"))))))</f>
        <v>×</v>
      </c>
    </row>
    <row r="318" spans="2:11" x14ac:dyDescent="0.4">
      <c r="B318" s="8">
        <f t="shared" si="24"/>
        <v>46423</v>
      </c>
      <c r="C318" s="36" t="str">
        <f t="shared" si="20"/>
        <v>金</v>
      </c>
      <c r="D318" s="45" t="str">
        <f>IF(WEEKDAY(B318,2)&gt;5,"休日",IFERROR(IF(VLOOKUP(B318,祝日!B:B,1,FALSE),"休日",""),""))</f>
        <v/>
      </c>
      <c r="E318" s="169"/>
      <c r="F318" s="170" t="str">
        <f t="shared" si="21"/>
        <v/>
      </c>
      <c r="G318" s="169"/>
      <c r="H318" s="170" t="str">
        <f t="shared" si="22"/>
        <v/>
      </c>
      <c r="I318" t="str">
        <f t="shared" si="23"/>
        <v>○</v>
      </c>
      <c r="J318" t="str">
        <f>IF(AND(YEAR(B318)=YEAR($B$8)+1,MONTH(B318)=4),"×",IF(B318&lt;基本情報!$C$8,"×",IF(B318&lt;基本情報!$C$9,"-",IF(B318&gt;=基本情報!$E$9+1,"×",IF(AND(B318&gt;=基本情報!$C$9,B318&lt;=基本情報!$E$9),"○",IF(TRUE,"×"))))))</f>
        <v>×</v>
      </c>
      <c r="K318" t="str">
        <f>IF(AND(YEAR(B318)=YEAR($B$8)+1,MONTH(B318)=4),"×",IF(B318&lt;基本情報!$C$12,"×",IF(B318&lt;基本情報!$C$13,"-",IF(B318&gt;=基本情報!$E$13+1,"×",IF(AND(B318&gt;=基本情報!$C$13,B318&lt;=基本情報!$E$13),"○",IF(TRUE,"×"))))))</f>
        <v>×</v>
      </c>
    </row>
    <row r="319" spans="2:11" x14ac:dyDescent="0.4">
      <c r="B319" s="8">
        <f t="shared" si="24"/>
        <v>46424</v>
      </c>
      <c r="C319" s="36" t="str">
        <f t="shared" si="20"/>
        <v>土</v>
      </c>
      <c r="D319" s="45" t="str">
        <f>IF(WEEKDAY(B319,2)&gt;5,"休日",IFERROR(IF(VLOOKUP(B319,祝日!B:B,1,FALSE),"休日",""),""))</f>
        <v>休日</v>
      </c>
      <c r="E319" s="169"/>
      <c r="F319" s="170" t="str">
        <f t="shared" si="21"/>
        <v>休工</v>
      </c>
      <c r="G319" s="169"/>
      <c r="H319" s="170" t="str">
        <f t="shared" si="22"/>
        <v>休工</v>
      </c>
      <c r="I319" t="str">
        <f t="shared" si="23"/>
        <v>○</v>
      </c>
      <c r="J319" t="str">
        <f>IF(AND(YEAR(B319)=YEAR($B$8)+1,MONTH(B319)=4),"×",IF(B319&lt;基本情報!$C$8,"×",IF(B319&lt;基本情報!$C$9,"-",IF(B319&gt;=基本情報!$E$9+1,"×",IF(AND(B319&gt;=基本情報!$C$9,B319&lt;=基本情報!$E$9),"○",IF(TRUE,"×"))))))</f>
        <v>×</v>
      </c>
      <c r="K319" t="str">
        <f>IF(AND(YEAR(B319)=YEAR($B$8)+1,MONTH(B319)=4),"×",IF(B319&lt;基本情報!$C$12,"×",IF(B319&lt;基本情報!$C$13,"-",IF(B319&gt;=基本情報!$E$13+1,"×",IF(AND(B319&gt;=基本情報!$C$13,B319&lt;=基本情報!$E$13),"○",IF(TRUE,"×"))))))</f>
        <v>×</v>
      </c>
    </row>
    <row r="320" spans="2:11" x14ac:dyDescent="0.4">
      <c r="B320" s="8">
        <f t="shared" si="24"/>
        <v>46425</v>
      </c>
      <c r="C320" s="36" t="str">
        <f t="shared" si="20"/>
        <v>日</v>
      </c>
      <c r="D320" s="45" t="str">
        <f>IF(WEEKDAY(B320,2)&gt;5,"休日",IFERROR(IF(VLOOKUP(B320,祝日!B:B,1,FALSE),"休日",""),""))</f>
        <v>休日</v>
      </c>
      <c r="E320" s="169"/>
      <c r="F320" s="170" t="str">
        <f t="shared" si="21"/>
        <v>休工</v>
      </c>
      <c r="G320" s="169"/>
      <c r="H320" s="170" t="str">
        <f t="shared" si="22"/>
        <v>休工</v>
      </c>
      <c r="I320" t="str">
        <f t="shared" si="23"/>
        <v>○</v>
      </c>
      <c r="J320" t="str">
        <f>IF(AND(YEAR(B320)=YEAR($B$8)+1,MONTH(B320)=4),"×",IF(B320&lt;基本情報!$C$8,"×",IF(B320&lt;基本情報!$C$9,"-",IF(B320&gt;=基本情報!$E$9+1,"×",IF(AND(B320&gt;=基本情報!$C$9,B320&lt;=基本情報!$E$9),"○",IF(TRUE,"×"))))))</f>
        <v>×</v>
      </c>
      <c r="K320" t="str">
        <f>IF(AND(YEAR(B320)=YEAR($B$8)+1,MONTH(B320)=4),"×",IF(B320&lt;基本情報!$C$12,"×",IF(B320&lt;基本情報!$C$13,"-",IF(B320&gt;=基本情報!$E$13+1,"×",IF(AND(B320&gt;=基本情報!$C$13,B320&lt;=基本情報!$E$13),"○",IF(TRUE,"×"))))))</f>
        <v>×</v>
      </c>
    </row>
    <row r="321" spans="2:11" x14ac:dyDescent="0.4">
      <c r="B321" s="8">
        <f t="shared" si="24"/>
        <v>46426</v>
      </c>
      <c r="C321" s="36" t="str">
        <f t="shared" si="20"/>
        <v>月</v>
      </c>
      <c r="D321" s="45" t="str">
        <f>IF(WEEKDAY(B321,2)&gt;5,"休日",IFERROR(IF(VLOOKUP(B321,祝日!B:B,1,FALSE),"休日",""),""))</f>
        <v/>
      </c>
      <c r="E321" s="169"/>
      <c r="F321" s="170" t="str">
        <f t="shared" si="21"/>
        <v/>
      </c>
      <c r="G321" s="169"/>
      <c r="H321" s="170" t="str">
        <f t="shared" si="22"/>
        <v/>
      </c>
      <c r="I321" t="str">
        <f t="shared" si="23"/>
        <v>○</v>
      </c>
      <c r="J321" t="str">
        <f>IF(AND(YEAR(B321)=YEAR($B$8)+1,MONTH(B321)=4),"×",IF(B321&lt;基本情報!$C$8,"×",IF(B321&lt;基本情報!$C$9,"-",IF(B321&gt;=基本情報!$E$9+1,"×",IF(AND(B321&gt;=基本情報!$C$9,B321&lt;=基本情報!$E$9),"○",IF(TRUE,"×"))))))</f>
        <v>×</v>
      </c>
      <c r="K321" t="str">
        <f>IF(AND(YEAR(B321)=YEAR($B$8)+1,MONTH(B321)=4),"×",IF(B321&lt;基本情報!$C$12,"×",IF(B321&lt;基本情報!$C$13,"-",IF(B321&gt;=基本情報!$E$13+1,"×",IF(AND(B321&gt;=基本情報!$C$13,B321&lt;=基本情報!$E$13),"○",IF(TRUE,"×"))))))</f>
        <v>×</v>
      </c>
    </row>
    <row r="322" spans="2:11" x14ac:dyDescent="0.4">
      <c r="B322" s="8">
        <f t="shared" si="24"/>
        <v>46427</v>
      </c>
      <c r="C322" s="36" t="str">
        <f t="shared" si="20"/>
        <v>火</v>
      </c>
      <c r="D322" s="45" t="str">
        <f>IF(WEEKDAY(B322,2)&gt;5,"休日",IFERROR(IF(VLOOKUP(B322,祝日!B:B,1,FALSE),"休日",""),""))</f>
        <v/>
      </c>
      <c r="E322" s="169"/>
      <c r="F322" s="170" t="str">
        <f t="shared" si="21"/>
        <v/>
      </c>
      <c r="G322" s="169"/>
      <c r="H322" s="170" t="str">
        <f t="shared" si="22"/>
        <v/>
      </c>
      <c r="I322" t="str">
        <f t="shared" si="23"/>
        <v>○</v>
      </c>
      <c r="J322" t="str">
        <f>IF(AND(YEAR(B322)=YEAR($B$8)+1,MONTH(B322)=4),"×",IF(B322&lt;基本情報!$C$8,"×",IF(B322&lt;基本情報!$C$9,"-",IF(B322&gt;=基本情報!$E$9+1,"×",IF(AND(B322&gt;=基本情報!$C$9,B322&lt;=基本情報!$E$9),"○",IF(TRUE,"×"))))))</f>
        <v>×</v>
      </c>
      <c r="K322" t="str">
        <f>IF(AND(YEAR(B322)=YEAR($B$8)+1,MONTH(B322)=4),"×",IF(B322&lt;基本情報!$C$12,"×",IF(B322&lt;基本情報!$C$13,"-",IF(B322&gt;=基本情報!$E$13+1,"×",IF(AND(B322&gt;=基本情報!$C$13,B322&lt;=基本情報!$E$13),"○",IF(TRUE,"×"))))))</f>
        <v>×</v>
      </c>
    </row>
    <row r="323" spans="2:11" x14ac:dyDescent="0.4">
      <c r="B323" s="8">
        <f t="shared" si="24"/>
        <v>46428</v>
      </c>
      <c r="C323" s="36" t="str">
        <f t="shared" si="20"/>
        <v>水</v>
      </c>
      <c r="D323" s="45" t="str">
        <f>IF(WEEKDAY(B323,2)&gt;5,"休日",IFERROR(IF(VLOOKUP(B323,祝日!B:B,1,FALSE),"休日",""),""))</f>
        <v/>
      </c>
      <c r="E323" s="169"/>
      <c r="F323" s="170" t="str">
        <f t="shared" si="21"/>
        <v/>
      </c>
      <c r="G323" s="169"/>
      <c r="H323" s="170" t="str">
        <f t="shared" si="22"/>
        <v/>
      </c>
      <c r="I323" t="str">
        <f t="shared" si="23"/>
        <v>○</v>
      </c>
      <c r="J323" t="str">
        <f>IF(AND(YEAR(B323)=YEAR($B$8)+1,MONTH(B323)=4),"×",IF(B323&lt;基本情報!$C$8,"×",IF(B323&lt;基本情報!$C$9,"-",IF(B323&gt;=基本情報!$E$9+1,"×",IF(AND(B323&gt;=基本情報!$C$9,B323&lt;=基本情報!$E$9),"○",IF(TRUE,"×"))))))</f>
        <v>×</v>
      </c>
      <c r="K323" t="str">
        <f>IF(AND(YEAR(B323)=YEAR($B$8)+1,MONTH(B323)=4),"×",IF(B323&lt;基本情報!$C$12,"×",IF(B323&lt;基本情報!$C$13,"-",IF(B323&gt;=基本情報!$E$13+1,"×",IF(AND(B323&gt;=基本情報!$C$13,B323&lt;=基本情報!$E$13),"○",IF(TRUE,"×"))))))</f>
        <v>×</v>
      </c>
    </row>
    <row r="324" spans="2:11" x14ac:dyDescent="0.4">
      <c r="B324" s="8">
        <f t="shared" si="24"/>
        <v>46429</v>
      </c>
      <c r="C324" s="36" t="str">
        <f t="shared" si="20"/>
        <v>木</v>
      </c>
      <c r="D324" s="45" t="str">
        <f>IF(WEEKDAY(B324,2)&gt;5,"休日",IFERROR(IF(VLOOKUP(B324,祝日!B:B,1,FALSE),"休日",""),""))</f>
        <v>休日</v>
      </c>
      <c r="E324" s="169"/>
      <c r="F324" s="170" t="str">
        <f t="shared" si="21"/>
        <v>休工</v>
      </c>
      <c r="G324" s="169"/>
      <c r="H324" s="170" t="str">
        <f t="shared" si="22"/>
        <v>休工</v>
      </c>
      <c r="I324" t="str">
        <f t="shared" si="23"/>
        <v>○</v>
      </c>
      <c r="J324" t="str">
        <f>IF(AND(YEAR(B324)=YEAR($B$8)+1,MONTH(B324)=4),"×",IF(B324&lt;基本情報!$C$8,"×",IF(B324&lt;基本情報!$C$9,"-",IF(B324&gt;=基本情報!$E$9+1,"×",IF(AND(B324&gt;=基本情報!$C$9,B324&lt;=基本情報!$E$9),"○",IF(TRUE,"×"))))))</f>
        <v>×</v>
      </c>
      <c r="K324" t="str">
        <f>IF(AND(YEAR(B324)=YEAR($B$8)+1,MONTH(B324)=4),"×",IF(B324&lt;基本情報!$C$12,"×",IF(B324&lt;基本情報!$C$13,"-",IF(B324&gt;=基本情報!$E$13+1,"×",IF(AND(B324&gt;=基本情報!$C$13,B324&lt;=基本情報!$E$13),"○",IF(TRUE,"×"))))))</f>
        <v>×</v>
      </c>
    </row>
    <row r="325" spans="2:11" x14ac:dyDescent="0.4">
      <c r="B325" s="8">
        <f t="shared" si="24"/>
        <v>46430</v>
      </c>
      <c r="C325" s="36" t="str">
        <f t="shared" si="20"/>
        <v>金</v>
      </c>
      <c r="D325" s="45" t="str">
        <f>IF(WEEKDAY(B325,2)&gt;5,"休日",IFERROR(IF(VLOOKUP(B325,祝日!B:B,1,FALSE),"休日",""),""))</f>
        <v/>
      </c>
      <c r="E325" s="169"/>
      <c r="F325" s="170" t="str">
        <f t="shared" si="21"/>
        <v/>
      </c>
      <c r="G325" s="169"/>
      <c r="H325" s="170" t="str">
        <f t="shared" si="22"/>
        <v/>
      </c>
      <c r="I325" t="str">
        <f t="shared" si="23"/>
        <v>○</v>
      </c>
      <c r="J325" t="str">
        <f>IF(AND(YEAR(B325)=YEAR($B$8)+1,MONTH(B325)=4),"×",IF(B325&lt;基本情報!$C$8,"×",IF(B325&lt;基本情報!$C$9,"-",IF(B325&gt;=基本情報!$E$9+1,"×",IF(AND(B325&gt;=基本情報!$C$9,B325&lt;=基本情報!$E$9),"○",IF(TRUE,"×"))))))</f>
        <v>×</v>
      </c>
      <c r="K325" t="str">
        <f>IF(AND(YEAR(B325)=YEAR($B$8)+1,MONTH(B325)=4),"×",IF(B325&lt;基本情報!$C$12,"×",IF(B325&lt;基本情報!$C$13,"-",IF(B325&gt;=基本情報!$E$13+1,"×",IF(AND(B325&gt;=基本情報!$C$13,B325&lt;=基本情報!$E$13),"○",IF(TRUE,"×"))))))</f>
        <v>×</v>
      </c>
    </row>
    <row r="326" spans="2:11" x14ac:dyDescent="0.4">
      <c r="B326" s="8">
        <f t="shared" si="24"/>
        <v>46431</v>
      </c>
      <c r="C326" s="36" t="str">
        <f t="shared" si="20"/>
        <v>土</v>
      </c>
      <c r="D326" s="45" t="str">
        <f>IF(WEEKDAY(B326,2)&gt;5,"休日",IFERROR(IF(VLOOKUP(B326,祝日!B:B,1,FALSE),"休日",""),""))</f>
        <v>休日</v>
      </c>
      <c r="E326" s="169"/>
      <c r="F326" s="170" t="str">
        <f t="shared" si="21"/>
        <v>休工</v>
      </c>
      <c r="G326" s="169"/>
      <c r="H326" s="170" t="str">
        <f t="shared" si="22"/>
        <v>休工</v>
      </c>
      <c r="I326" t="str">
        <f t="shared" si="23"/>
        <v>○</v>
      </c>
      <c r="J326" t="str">
        <f>IF(AND(YEAR(B326)=YEAR($B$8)+1,MONTH(B326)=4),"×",IF(B326&lt;基本情報!$C$8,"×",IF(B326&lt;基本情報!$C$9,"-",IF(B326&gt;=基本情報!$E$9+1,"×",IF(AND(B326&gt;=基本情報!$C$9,B326&lt;=基本情報!$E$9),"○",IF(TRUE,"×"))))))</f>
        <v>×</v>
      </c>
      <c r="K326" t="str">
        <f>IF(AND(YEAR(B326)=YEAR($B$8)+1,MONTH(B326)=4),"×",IF(B326&lt;基本情報!$C$12,"×",IF(B326&lt;基本情報!$C$13,"-",IF(B326&gt;=基本情報!$E$13+1,"×",IF(AND(B326&gt;=基本情報!$C$13,B326&lt;=基本情報!$E$13),"○",IF(TRUE,"×"))))))</f>
        <v>×</v>
      </c>
    </row>
    <row r="327" spans="2:11" x14ac:dyDescent="0.4">
      <c r="B327" s="8">
        <f t="shared" si="24"/>
        <v>46432</v>
      </c>
      <c r="C327" s="36" t="str">
        <f t="shared" si="20"/>
        <v>日</v>
      </c>
      <c r="D327" s="45" t="str">
        <f>IF(WEEKDAY(B327,2)&gt;5,"休日",IFERROR(IF(VLOOKUP(B327,祝日!B:B,1,FALSE),"休日",""),""))</f>
        <v>休日</v>
      </c>
      <c r="E327" s="169"/>
      <c r="F327" s="170" t="str">
        <f t="shared" si="21"/>
        <v>休工</v>
      </c>
      <c r="G327" s="169"/>
      <c r="H327" s="170" t="str">
        <f t="shared" si="22"/>
        <v>休工</v>
      </c>
      <c r="I327" t="str">
        <f t="shared" si="23"/>
        <v>○</v>
      </c>
      <c r="J327" t="str">
        <f>IF(AND(YEAR(B327)=YEAR($B$8)+1,MONTH(B327)=4),"×",IF(B327&lt;基本情報!$C$8,"×",IF(B327&lt;基本情報!$C$9,"-",IF(B327&gt;=基本情報!$E$9+1,"×",IF(AND(B327&gt;=基本情報!$C$9,B327&lt;=基本情報!$E$9),"○",IF(TRUE,"×"))))))</f>
        <v>×</v>
      </c>
      <c r="K327" t="str">
        <f>IF(AND(YEAR(B327)=YEAR($B$8)+1,MONTH(B327)=4),"×",IF(B327&lt;基本情報!$C$12,"×",IF(B327&lt;基本情報!$C$13,"-",IF(B327&gt;=基本情報!$E$13+1,"×",IF(AND(B327&gt;=基本情報!$C$13,B327&lt;=基本情報!$E$13),"○",IF(TRUE,"×"))))))</f>
        <v>×</v>
      </c>
    </row>
    <row r="328" spans="2:11" x14ac:dyDescent="0.4">
      <c r="B328" s="8">
        <f t="shared" si="24"/>
        <v>46433</v>
      </c>
      <c r="C328" s="36" t="str">
        <f t="shared" ref="C328:C374" si="25">TEXT(B328,"aaa")</f>
        <v>月</v>
      </c>
      <c r="D328" s="45" t="str">
        <f>IF(WEEKDAY(B328,2)&gt;5,"休日",IFERROR(IF(VLOOKUP(B328,祝日!B:B,1,FALSE),"休日",""),""))</f>
        <v/>
      </c>
      <c r="E328" s="169"/>
      <c r="F328" s="170" t="str">
        <f t="shared" ref="F328:F373" si="26">IF(OR(E328="夏季休暇",E328="年末年始休暇",E328="一時中止",E328="工場制作",E328="発注者指示",E328="その他",D328="休日"),"休工","")</f>
        <v/>
      </c>
      <c r="G328" s="169"/>
      <c r="H328" s="170" t="str">
        <f t="shared" ref="H328:H373" si="27">IF(OR(G328="夏季休暇",G328="年末年始休暇",G328="一時中止",G328="工場制作",G328="発注者指示",G328="その他",D328="休日"),"休工","")</f>
        <v/>
      </c>
      <c r="I328" t="str">
        <f t="shared" ref="I328:I372" si="28">IF(F328=H328,"○","")</f>
        <v>○</v>
      </c>
      <c r="J328" t="str">
        <f>IF(AND(YEAR(B328)=YEAR($B$8)+1,MONTH(B328)=4),"×",IF(B328&lt;基本情報!$C$8,"×",IF(B328&lt;基本情報!$C$9,"-",IF(B328&gt;=基本情報!$E$9+1,"×",IF(AND(B328&gt;=基本情報!$C$9,B328&lt;=基本情報!$E$9),"○",IF(TRUE,"×"))))))</f>
        <v>×</v>
      </c>
      <c r="K328" t="str">
        <f>IF(AND(YEAR(B328)=YEAR($B$8)+1,MONTH(B328)=4),"×",IF(B328&lt;基本情報!$C$12,"×",IF(B328&lt;基本情報!$C$13,"-",IF(B328&gt;=基本情報!$E$13+1,"×",IF(AND(B328&gt;=基本情報!$C$13,B328&lt;=基本情報!$E$13),"○",IF(TRUE,"×"))))))</f>
        <v>×</v>
      </c>
    </row>
    <row r="329" spans="2:11" x14ac:dyDescent="0.4">
      <c r="B329" s="8">
        <f t="shared" ref="B329:B374" si="29">B328+1</f>
        <v>46434</v>
      </c>
      <c r="C329" s="36" t="str">
        <f t="shared" si="25"/>
        <v>火</v>
      </c>
      <c r="D329" s="45" t="str">
        <f>IF(WEEKDAY(B329,2)&gt;5,"休日",IFERROR(IF(VLOOKUP(B329,祝日!B:B,1,FALSE),"休日",""),""))</f>
        <v/>
      </c>
      <c r="E329" s="169"/>
      <c r="F329" s="170" t="str">
        <f t="shared" si="26"/>
        <v/>
      </c>
      <c r="G329" s="169"/>
      <c r="H329" s="170" t="str">
        <f t="shared" si="27"/>
        <v/>
      </c>
      <c r="I329" t="str">
        <f t="shared" si="28"/>
        <v>○</v>
      </c>
      <c r="J329" t="str">
        <f>IF(AND(YEAR(B329)=YEAR($B$8)+1,MONTH(B329)=4),"×",IF(B329&lt;基本情報!$C$8,"×",IF(B329&lt;基本情報!$C$9,"-",IF(B329&gt;=基本情報!$E$9+1,"×",IF(AND(B329&gt;=基本情報!$C$9,B329&lt;=基本情報!$E$9),"○",IF(TRUE,"×"))))))</f>
        <v>×</v>
      </c>
      <c r="K329" t="str">
        <f>IF(AND(YEAR(B329)=YEAR($B$8)+1,MONTH(B329)=4),"×",IF(B329&lt;基本情報!$C$12,"×",IF(B329&lt;基本情報!$C$13,"-",IF(B329&gt;=基本情報!$E$13+1,"×",IF(AND(B329&gt;=基本情報!$C$13,B329&lt;=基本情報!$E$13),"○",IF(TRUE,"×"))))))</f>
        <v>×</v>
      </c>
    </row>
    <row r="330" spans="2:11" x14ac:dyDescent="0.4">
      <c r="B330" s="8">
        <f t="shared" si="29"/>
        <v>46435</v>
      </c>
      <c r="C330" s="36" t="str">
        <f t="shared" si="25"/>
        <v>水</v>
      </c>
      <c r="D330" s="45" t="str">
        <f>IF(WEEKDAY(B330,2)&gt;5,"休日",IFERROR(IF(VLOOKUP(B330,祝日!B:B,1,FALSE),"休日",""),""))</f>
        <v/>
      </c>
      <c r="E330" s="169"/>
      <c r="F330" s="170" t="str">
        <f t="shared" si="26"/>
        <v/>
      </c>
      <c r="G330" s="169"/>
      <c r="H330" s="170" t="str">
        <f t="shared" si="27"/>
        <v/>
      </c>
      <c r="I330" t="str">
        <f t="shared" si="28"/>
        <v>○</v>
      </c>
      <c r="J330" t="str">
        <f>IF(AND(YEAR(B330)=YEAR($B$8)+1,MONTH(B330)=4),"×",IF(B330&lt;基本情報!$C$8,"×",IF(B330&lt;基本情報!$C$9,"-",IF(B330&gt;=基本情報!$E$9+1,"×",IF(AND(B330&gt;=基本情報!$C$9,B330&lt;=基本情報!$E$9),"○",IF(TRUE,"×"))))))</f>
        <v>×</v>
      </c>
      <c r="K330" t="str">
        <f>IF(AND(YEAR(B330)=YEAR($B$8)+1,MONTH(B330)=4),"×",IF(B330&lt;基本情報!$C$12,"×",IF(B330&lt;基本情報!$C$13,"-",IF(B330&gt;=基本情報!$E$13+1,"×",IF(AND(B330&gt;=基本情報!$C$13,B330&lt;=基本情報!$E$13),"○",IF(TRUE,"×"))))))</f>
        <v>×</v>
      </c>
    </row>
    <row r="331" spans="2:11" x14ac:dyDescent="0.4">
      <c r="B331" s="8">
        <f t="shared" si="29"/>
        <v>46436</v>
      </c>
      <c r="C331" s="36" t="str">
        <f t="shared" si="25"/>
        <v>木</v>
      </c>
      <c r="D331" s="45" t="str">
        <f>IF(WEEKDAY(B331,2)&gt;5,"休日",IFERROR(IF(VLOOKUP(B331,祝日!B:B,1,FALSE),"休日",""),""))</f>
        <v/>
      </c>
      <c r="E331" s="169"/>
      <c r="F331" s="170" t="str">
        <f t="shared" si="26"/>
        <v/>
      </c>
      <c r="G331" s="169"/>
      <c r="H331" s="170" t="str">
        <f t="shared" si="27"/>
        <v/>
      </c>
      <c r="I331" t="str">
        <f t="shared" si="28"/>
        <v>○</v>
      </c>
      <c r="J331" t="str">
        <f>IF(AND(YEAR(B331)=YEAR($B$8)+1,MONTH(B331)=4),"×",IF(B331&lt;基本情報!$C$8,"×",IF(B331&lt;基本情報!$C$9,"-",IF(B331&gt;=基本情報!$E$9+1,"×",IF(AND(B331&gt;=基本情報!$C$9,B331&lt;=基本情報!$E$9),"○",IF(TRUE,"×"))))))</f>
        <v>×</v>
      </c>
      <c r="K331" t="str">
        <f>IF(AND(YEAR(B331)=YEAR($B$8)+1,MONTH(B331)=4),"×",IF(B331&lt;基本情報!$C$12,"×",IF(B331&lt;基本情報!$C$13,"-",IF(B331&gt;=基本情報!$E$13+1,"×",IF(AND(B331&gt;=基本情報!$C$13,B331&lt;=基本情報!$E$13),"○",IF(TRUE,"×"))))))</f>
        <v>×</v>
      </c>
    </row>
    <row r="332" spans="2:11" x14ac:dyDescent="0.4">
      <c r="B332" s="8">
        <f t="shared" si="29"/>
        <v>46437</v>
      </c>
      <c r="C332" s="36" t="str">
        <f t="shared" si="25"/>
        <v>金</v>
      </c>
      <c r="D332" s="45" t="str">
        <f>IF(WEEKDAY(B332,2)&gt;5,"休日",IFERROR(IF(VLOOKUP(B332,祝日!B:B,1,FALSE),"休日",""),""))</f>
        <v/>
      </c>
      <c r="E332" s="169"/>
      <c r="F332" s="170" t="str">
        <f t="shared" si="26"/>
        <v/>
      </c>
      <c r="G332" s="169"/>
      <c r="H332" s="170" t="str">
        <f t="shared" si="27"/>
        <v/>
      </c>
      <c r="I332" t="str">
        <f t="shared" si="28"/>
        <v>○</v>
      </c>
      <c r="J332" t="str">
        <f>IF(AND(YEAR(B332)=YEAR($B$8)+1,MONTH(B332)=4),"×",IF(B332&lt;基本情報!$C$8,"×",IF(B332&lt;基本情報!$C$9,"-",IF(B332&gt;=基本情報!$E$9+1,"×",IF(AND(B332&gt;=基本情報!$C$9,B332&lt;=基本情報!$E$9),"○",IF(TRUE,"×"))))))</f>
        <v>×</v>
      </c>
      <c r="K332" t="str">
        <f>IF(AND(YEAR(B332)=YEAR($B$8)+1,MONTH(B332)=4),"×",IF(B332&lt;基本情報!$C$12,"×",IF(B332&lt;基本情報!$C$13,"-",IF(B332&gt;=基本情報!$E$13+1,"×",IF(AND(B332&gt;=基本情報!$C$13,B332&lt;=基本情報!$E$13),"○",IF(TRUE,"×"))))))</f>
        <v>×</v>
      </c>
    </row>
    <row r="333" spans="2:11" x14ac:dyDescent="0.4">
      <c r="B333" s="8">
        <f t="shared" si="29"/>
        <v>46438</v>
      </c>
      <c r="C333" s="36" t="str">
        <f t="shared" si="25"/>
        <v>土</v>
      </c>
      <c r="D333" s="45" t="str">
        <f>IF(WEEKDAY(B333,2)&gt;5,"休日",IFERROR(IF(VLOOKUP(B333,祝日!B:B,1,FALSE),"休日",""),""))</f>
        <v>休日</v>
      </c>
      <c r="E333" s="169"/>
      <c r="F333" s="170" t="str">
        <f t="shared" si="26"/>
        <v>休工</v>
      </c>
      <c r="G333" s="169"/>
      <c r="H333" s="170" t="str">
        <f t="shared" si="27"/>
        <v>休工</v>
      </c>
      <c r="I333" t="str">
        <f t="shared" si="28"/>
        <v>○</v>
      </c>
      <c r="J333" t="str">
        <f>IF(AND(YEAR(B333)=YEAR($B$8)+1,MONTH(B333)=4),"×",IF(B333&lt;基本情報!$C$8,"×",IF(B333&lt;基本情報!$C$9,"-",IF(B333&gt;=基本情報!$E$9+1,"×",IF(AND(B333&gt;=基本情報!$C$9,B333&lt;=基本情報!$E$9),"○",IF(TRUE,"×"))))))</f>
        <v>×</v>
      </c>
      <c r="K333" t="str">
        <f>IF(AND(YEAR(B333)=YEAR($B$8)+1,MONTH(B333)=4),"×",IF(B333&lt;基本情報!$C$12,"×",IF(B333&lt;基本情報!$C$13,"-",IF(B333&gt;=基本情報!$E$13+1,"×",IF(AND(B333&gt;=基本情報!$C$13,B333&lt;=基本情報!$E$13),"○",IF(TRUE,"×"))))))</f>
        <v>×</v>
      </c>
    </row>
    <row r="334" spans="2:11" x14ac:dyDescent="0.4">
      <c r="B334" s="8">
        <f t="shared" si="29"/>
        <v>46439</v>
      </c>
      <c r="C334" s="36" t="str">
        <f t="shared" si="25"/>
        <v>日</v>
      </c>
      <c r="D334" s="45" t="str">
        <f>IF(WEEKDAY(B334,2)&gt;5,"休日",IFERROR(IF(VLOOKUP(B334,祝日!B:B,1,FALSE),"休日",""),""))</f>
        <v>休日</v>
      </c>
      <c r="E334" s="169"/>
      <c r="F334" s="170" t="str">
        <f t="shared" si="26"/>
        <v>休工</v>
      </c>
      <c r="G334" s="169"/>
      <c r="H334" s="170" t="str">
        <f t="shared" si="27"/>
        <v>休工</v>
      </c>
      <c r="I334" t="str">
        <f t="shared" si="28"/>
        <v>○</v>
      </c>
      <c r="J334" t="str">
        <f>IF(AND(YEAR(B334)=YEAR($B$8)+1,MONTH(B334)=4),"×",IF(B334&lt;基本情報!$C$8,"×",IF(B334&lt;基本情報!$C$9,"-",IF(B334&gt;=基本情報!$E$9+1,"×",IF(AND(B334&gt;=基本情報!$C$9,B334&lt;=基本情報!$E$9),"○",IF(TRUE,"×"))))))</f>
        <v>×</v>
      </c>
      <c r="K334" t="str">
        <f>IF(AND(YEAR(B334)=YEAR($B$8)+1,MONTH(B334)=4),"×",IF(B334&lt;基本情報!$C$12,"×",IF(B334&lt;基本情報!$C$13,"-",IF(B334&gt;=基本情報!$E$13+1,"×",IF(AND(B334&gt;=基本情報!$C$13,B334&lt;=基本情報!$E$13),"○",IF(TRUE,"×"))))))</f>
        <v>×</v>
      </c>
    </row>
    <row r="335" spans="2:11" x14ac:dyDescent="0.4">
      <c r="B335" s="8">
        <f t="shared" si="29"/>
        <v>46440</v>
      </c>
      <c r="C335" s="36" t="str">
        <f t="shared" si="25"/>
        <v>月</v>
      </c>
      <c r="D335" s="45" t="str">
        <f>IF(WEEKDAY(B335,2)&gt;5,"休日",IFERROR(IF(VLOOKUP(B335,祝日!B:B,1,FALSE),"休日",""),""))</f>
        <v/>
      </c>
      <c r="E335" s="169"/>
      <c r="F335" s="170" t="str">
        <f t="shared" si="26"/>
        <v/>
      </c>
      <c r="G335" s="169"/>
      <c r="H335" s="170" t="str">
        <f t="shared" si="27"/>
        <v/>
      </c>
      <c r="I335" t="str">
        <f t="shared" si="28"/>
        <v>○</v>
      </c>
      <c r="J335" t="str">
        <f>IF(AND(YEAR(B335)=YEAR($B$8)+1,MONTH(B335)=4),"×",IF(B335&lt;基本情報!$C$8,"×",IF(B335&lt;基本情報!$C$9,"-",IF(B335&gt;=基本情報!$E$9+1,"×",IF(AND(B335&gt;=基本情報!$C$9,B335&lt;=基本情報!$E$9),"○",IF(TRUE,"×"))))))</f>
        <v>×</v>
      </c>
      <c r="K335" t="str">
        <f>IF(AND(YEAR(B335)=YEAR($B$8)+1,MONTH(B335)=4),"×",IF(B335&lt;基本情報!$C$12,"×",IF(B335&lt;基本情報!$C$13,"-",IF(B335&gt;=基本情報!$E$13+1,"×",IF(AND(B335&gt;=基本情報!$C$13,B335&lt;=基本情報!$E$13),"○",IF(TRUE,"×"))))))</f>
        <v>×</v>
      </c>
    </row>
    <row r="336" spans="2:11" x14ac:dyDescent="0.4">
      <c r="B336" s="8">
        <f t="shared" si="29"/>
        <v>46441</v>
      </c>
      <c r="C336" s="36" t="str">
        <f t="shared" si="25"/>
        <v>火</v>
      </c>
      <c r="D336" s="45" t="str">
        <f>IF(WEEKDAY(B336,2)&gt;5,"休日",IFERROR(IF(VLOOKUP(B336,祝日!B:B,1,FALSE),"休日",""),""))</f>
        <v>休日</v>
      </c>
      <c r="E336" s="169"/>
      <c r="F336" s="170" t="str">
        <f t="shared" si="26"/>
        <v>休工</v>
      </c>
      <c r="G336" s="169"/>
      <c r="H336" s="170" t="str">
        <f t="shared" si="27"/>
        <v>休工</v>
      </c>
      <c r="I336" t="str">
        <f t="shared" si="28"/>
        <v>○</v>
      </c>
      <c r="J336" t="str">
        <f>IF(AND(YEAR(B336)=YEAR($B$8)+1,MONTH(B336)=4),"×",IF(B336&lt;基本情報!$C$8,"×",IF(B336&lt;基本情報!$C$9,"-",IF(B336&gt;=基本情報!$E$9+1,"×",IF(AND(B336&gt;=基本情報!$C$9,B336&lt;=基本情報!$E$9),"○",IF(TRUE,"×"))))))</f>
        <v>×</v>
      </c>
      <c r="K336" t="str">
        <f>IF(AND(YEAR(B336)=YEAR($B$8)+1,MONTH(B336)=4),"×",IF(B336&lt;基本情報!$C$12,"×",IF(B336&lt;基本情報!$C$13,"-",IF(B336&gt;=基本情報!$E$13+1,"×",IF(AND(B336&gt;=基本情報!$C$13,B336&lt;=基本情報!$E$13),"○",IF(TRUE,"×"))))))</f>
        <v>×</v>
      </c>
    </row>
    <row r="337" spans="2:11" x14ac:dyDescent="0.4">
      <c r="B337" s="8">
        <f t="shared" si="29"/>
        <v>46442</v>
      </c>
      <c r="C337" s="36" t="str">
        <f t="shared" si="25"/>
        <v>水</v>
      </c>
      <c r="D337" s="45" t="str">
        <f>IF(WEEKDAY(B337,2)&gt;5,"休日",IFERROR(IF(VLOOKUP(B337,祝日!B:B,1,FALSE),"休日",""),""))</f>
        <v/>
      </c>
      <c r="E337" s="169"/>
      <c r="F337" s="170" t="str">
        <f t="shared" si="26"/>
        <v/>
      </c>
      <c r="G337" s="169"/>
      <c r="H337" s="170" t="str">
        <f t="shared" si="27"/>
        <v/>
      </c>
      <c r="I337" t="str">
        <f t="shared" si="28"/>
        <v>○</v>
      </c>
      <c r="J337" t="str">
        <f>IF(AND(YEAR(B337)=YEAR($B$8)+1,MONTH(B337)=4),"×",IF(B337&lt;基本情報!$C$8,"×",IF(B337&lt;基本情報!$C$9,"-",IF(B337&gt;=基本情報!$E$9+1,"×",IF(AND(B337&gt;=基本情報!$C$9,B337&lt;=基本情報!$E$9),"○",IF(TRUE,"×"))))))</f>
        <v>×</v>
      </c>
      <c r="K337" t="str">
        <f>IF(AND(YEAR(B337)=YEAR($B$8)+1,MONTH(B337)=4),"×",IF(B337&lt;基本情報!$C$12,"×",IF(B337&lt;基本情報!$C$13,"-",IF(B337&gt;=基本情報!$E$13+1,"×",IF(AND(B337&gt;=基本情報!$C$13,B337&lt;=基本情報!$E$13),"○",IF(TRUE,"×"))))))</f>
        <v>×</v>
      </c>
    </row>
    <row r="338" spans="2:11" x14ac:dyDescent="0.4">
      <c r="B338" s="8">
        <f t="shared" si="29"/>
        <v>46443</v>
      </c>
      <c r="C338" s="36" t="str">
        <f t="shared" si="25"/>
        <v>木</v>
      </c>
      <c r="D338" s="45" t="str">
        <f>IF(WEEKDAY(B338,2)&gt;5,"休日",IFERROR(IF(VLOOKUP(B338,祝日!B:B,1,FALSE),"休日",""),""))</f>
        <v/>
      </c>
      <c r="E338" s="169"/>
      <c r="F338" s="170" t="str">
        <f t="shared" si="26"/>
        <v/>
      </c>
      <c r="G338" s="169"/>
      <c r="H338" s="170" t="str">
        <f t="shared" si="27"/>
        <v/>
      </c>
      <c r="I338" t="str">
        <f t="shared" si="28"/>
        <v>○</v>
      </c>
      <c r="J338" t="str">
        <f>IF(AND(YEAR(B338)=YEAR($B$8)+1,MONTH(B338)=4),"×",IF(B338&lt;基本情報!$C$8,"×",IF(B338&lt;基本情報!$C$9,"-",IF(B338&gt;=基本情報!$E$9+1,"×",IF(AND(B338&gt;=基本情報!$C$9,B338&lt;=基本情報!$E$9),"○",IF(TRUE,"×"))))))</f>
        <v>×</v>
      </c>
      <c r="K338" t="str">
        <f>IF(AND(YEAR(B338)=YEAR($B$8)+1,MONTH(B338)=4),"×",IF(B338&lt;基本情報!$C$12,"×",IF(B338&lt;基本情報!$C$13,"-",IF(B338&gt;=基本情報!$E$13+1,"×",IF(AND(B338&gt;=基本情報!$C$13,B338&lt;=基本情報!$E$13),"○",IF(TRUE,"×"))))))</f>
        <v>×</v>
      </c>
    </row>
    <row r="339" spans="2:11" x14ac:dyDescent="0.4">
      <c r="B339" s="8">
        <f t="shared" si="29"/>
        <v>46444</v>
      </c>
      <c r="C339" s="36" t="str">
        <f t="shared" si="25"/>
        <v>金</v>
      </c>
      <c r="D339" s="45" t="str">
        <f>IF(WEEKDAY(B339,2)&gt;5,"休日",IFERROR(IF(VLOOKUP(B339,祝日!B:B,1,FALSE),"休日",""),""))</f>
        <v/>
      </c>
      <c r="E339" s="169"/>
      <c r="F339" s="170" t="str">
        <f t="shared" si="26"/>
        <v/>
      </c>
      <c r="G339" s="169"/>
      <c r="H339" s="170" t="str">
        <f t="shared" si="27"/>
        <v/>
      </c>
      <c r="I339" t="str">
        <f t="shared" si="28"/>
        <v>○</v>
      </c>
      <c r="J339" t="str">
        <f>IF(AND(YEAR(B339)=YEAR($B$8)+1,MONTH(B339)=4),"×",IF(B339&lt;基本情報!$C$8,"×",IF(B339&lt;基本情報!$C$9,"-",IF(B339&gt;=基本情報!$E$9+1,"×",IF(AND(B339&gt;=基本情報!$C$9,B339&lt;=基本情報!$E$9),"○",IF(TRUE,"×"))))))</f>
        <v>×</v>
      </c>
      <c r="K339" t="str">
        <f>IF(AND(YEAR(B339)=YEAR($B$8)+1,MONTH(B339)=4),"×",IF(B339&lt;基本情報!$C$12,"×",IF(B339&lt;基本情報!$C$13,"-",IF(B339&gt;=基本情報!$E$13+1,"×",IF(AND(B339&gt;=基本情報!$C$13,B339&lt;=基本情報!$E$13),"○",IF(TRUE,"×"))))))</f>
        <v>×</v>
      </c>
    </row>
    <row r="340" spans="2:11" x14ac:dyDescent="0.4">
      <c r="B340" s="8">
        <f t="shared" si="29"/>
        <v>46445</v>
      </c>
      <c r="C340" s="36" t="str">
        <f t="shared" si="25"/>
        <v>土</v>
      </c>
      <c r="D340" s="45" t="str">
        <f>IF(WEEKDAY(B340,2)&gt;5,"休日",IFERROR(IF(VLOOKUP(B340,祝日!B:B,1,FALSE),"休日",""),""))</f>
        <v>休日</v>
      </c>
      <c r="E340" s="169"/>
      <c r="F340" s="170" t="str">
        <f t="shared" si="26"/>
        <v>休工</v>
      </c>
      <c r="G340" s="169"/>
      <c r="H340" s="170" t="str">
        <f t="shared" si="27"/>
        <v>休工</v>
      </c>
      <c r="I340" t="str">
        <f t="shared" si="28"/>
        <v>○</v>
      </c>
      <c r="J340" t="str">
        <f>IF(AND(YEAR(B340)=YEAR($B$8)+1,MONTH(B340)=4),"×",IF(B340&lt;基本情報!$C$8,"×",IF(B340&lt;基本情報!$C$9,"-",IF(B340&gt;=基本情報!$E$9+1,"×",IF(AND(B340&gt;=基本情報!$C$9,B340&lt;=基本情報!$E$9),"○",IF(TRUE,"×"))))))</f>
        <v>×</v>
      </c>
      <c r="K340" t="str">
        <f>IF(AND(YEAR(B340)=YEAR($B$8)+1,MONTH(B340)=4),"×",IF(B340&lt;基本情報!$C$12,"×",IF(B340&lt;基本情報!$C$13,"-",IF(B340&gt;=基本情報!$E$13+1,"×",IF(AND(B340&gt;=基本情報!$C$13,B340&lt;=基本情報!$E$13),"○",IF(TRUE,"×"))))))</f>
        <v>×</v>
      </c>
    </row>
    <row r="341" spans="2:11" x14ac:dyDescent="0.4">
      <c r="B341" s="8">
        <f t="shared" si="29"/>
        <v>46446</v>
      </c>
      <c r="C341" s="36" t="str">
        <f t="shared" si="25"/>
        <v>日</v>
      </c>
      <c r="D341" s="45" t="str">
        <f>IF(WEEKDAY(B341,2)&gt;5,"休日",IFERROR(IF(VLOOKUP(B341,祝日!B:B,1,FALSE),"休日",""),""))</f>
        <v>休日</v>
      </c>
      <c r="E341" s="169"/>
      <c r="F341" s="170" t="str">
        <f t="shared" si="26"/>
        <v>休工</v>
      </c>
      <c r="G341" s="169"/>
      <c r="H341" s="170" t="str">
        <f t="shared" si="27"/>
        <v>休工</v>
      </c>
      <c r="I341" t="str">
        <f t="shared" si="28"/>
        <v>○</v>
      </c>
      <c r="J341" t="str">
        <f>IF(AND(YEAR(B341)=YEAR($B$8)+1,MONTH(B341)=4),"×",IF(B341&lt;基本情報!$C$8,"×",IF(B341&lt;基本情報!$C$9,"-",IF(B341&gt;=基本情報!$E$9+1,"×",IF(AND(B341&gt;=基本情報!$C$9,B341&lt;=基本情報!$E$9),"○",IF(TRUE,"×"))))))</f>
        <v>×</v>
      </c>
      <c r="K341" t="str">
        <f>IF(AND(YEAR(B341)=YEAR($B$8)+1,MONTH(B341)=4),"×",IF(B341&lt;基本情報!$C$12,"×",IF(B341&lt;基本情報!$C$13,"-",IF(B341&gt;=基本情報!$E$13+1,"×",IF(AND(B341&gt;=基本情報!$C$13,B341&lt;=基本情報!$E$13),"○",IF(TRUE,"×"))))))</f>
        <v>×</v>
      </c>
    </row>
    <row r="342" spans="2:11" x14ac:dyDescent="0.4">
      <c r="B342" s="8">
        <f t="shared" si="29"/>
        <v>46447</v>
      </c>
      <c r="C342" s="36" t="str">
        <f t="shared" si="25"/>
        <v>月</v>
      </c>
      <c r="D342" s="45" t="str">
        <f>IF(WEEKDAY(B342,2)&gt;5,"休日",IFERROR(IF(VLOOKUP(B342,祝日!B:B,1,FALSE),"休日",""),""))</f>
        <v/>
      </c>
      <c r="E342" s="169"/>
      <c r="F342" s="170" t="str">
        <f t="shared" si="26"/>
        <v/>
      </c>
      <c r="G342" s="169"/>
      <c r="H342" s="170" t="str">
        <f t="shared" si="27"/>
        <v/>
      </c>
      <c r="I342" t="str">
        <f t="shared" si="28"/>
        <v>○</v>
      </c>
      <c r="J342" t="str">
        <f>IF(AND(YEAR(B342)=YEAR($B$8)+1,MONTH(B342)=4),"×",IF(B342&lt;基本情報!$C$8,"×",IF(B342&lt;基本情報!$C$9,"-",IF(B342&gt;=基本情報!$E$9+1,"×",IF(AND(B342&gt;=基本情報!$C$9,B342&lt;=基本情報!$E$9),"○",IF(TRUE,"×"))))))</f>
        <v>×</v>
      </c>
      <c r="K342" t="str">
        <f>IF(AND(YEAR(B342)=YEAR($B$8)+1,MONTH(B342)=4),"×",IF(B342&lt;基本情報!$C$12,"×",IF(B342&lt;基本情報!$C$13,"-",IF(B342&gt;=基本情報!$E$13+1,"×",IF(AND(B342&gt;=基本情報!$C$13,B342&lt;=基本情報!$E$13),"○",IF(TRUE,"×"))))))</f>
        <v>×</v>
      </c>
    </row>
    <row r="343" spans="2:11" x14ac:dyDescent="0.4">
      <c r="B343" s="8">
        <f t="shared" si="29"/>
        <v>46448</v>
      </c>
      <c r="C343" s="36" t="str">
        <f t="shared" si="25"/>
        <v>火</v>
      </c>
      <c r="D343" s="45" t="str">
        <f>IF(WEEKDAY(B343,2)&gt;5,"休日",IFERROR(IF(VLOOKUP(B343,祝日!B:B,1,FALSE),"休日",""),""))</f>
        <v/>
      </c>
      <c r="E343" s="169"/>
      <c r="F343" s="170" t="str">
        <f t="shared" si="26"/>
        <v/>
      </c>
      <c r="G343" s="169"/>
      <c r="H343" s="170" t="str">
        <f t="shared" si="27"/>
        <v/>
      </c>
      <c r="I343" t="str">
        <f t="shared" si="28"/>
        <v>○</v>
      </c>
      <c r="J343" t="str">
        <f>IF(AND(YEAR(B343)=YEAR($B$8)+1,MONTH(B343)=4),"×",IF(B343&lt;基本情報!$C$8,"×",IF(B343&lt;基本情報!$C$9,"-",IF(B343&gt;=基本情報!$E$9+1,"×",IF(AND(B343&gt;=基本情報!$C$9,B343&lt;=基本情報!$E$9),"○",IF(TRUE,"×"))))))</f>
        <v>×</v>
      </c>
      <c r="K343" t="str">
        <f>IF(AND(YEAR(B343)=YEAR($B$8)+1,MONTH(B343)=4),"×",IF(B343&lt;基本情報!$C$12,"×",IF(B343&lt;基本情報!$C$13,"-",IF(B343&gt;=基本情報!$E$13+1,"×",IF(AND(B343&gt;=基本情報!$C$13,B343&lt;=基本情報!$E$13),"○",IF(TRUE,"×"))))))</f>
        <v>×</v>
      </c>
    </row>
    <row r="344" spans="2:11" x14ac:dyDescent="0.4">
      <c r="B344" s="8">
        <f t="shared" si="29"/>
        <v>46449</v>
      </c>
      <c r="C344" s="36" t="str">
        <f t="shared" si="25"/>
        <v>水</v>
      </c>
      <c r="D344" s="45" t="str">
        <f>IF(WEEKDAY(B344,2)&gt;5,"休日",IFERROR(IF(VLOOKUP(B344,祝日!B:B,1,FALSE),"休日",""),""))</f>
        <v/>
      </c>
      <c r="E344" s="169"/>
      <c r="F344" s="170" t="str">
        <f t="shared" si="26"/>
        <v/>
      </c>
      <c r="G344" s="169"/>
      <c r="H344" s="170" t="str">
        <f t="shared" si="27"/>
        <v/>
      </c>
      <c r="I344" t="str">
        <f t="shared" si="28"/>
        <v>○</v>
      </c>
      <c r="J344" t="str">
        <f>IF(AND(YEAR(B344)=YEAR($B$8)+1,MONTH(B344)=4),"×",IF(B344&lt;基本情報!$C$8,"×",IF(B344&lt;基本情報!$C$9,"-",IF(B344&gt;=基本情報!$E$9+1,"×",IF(AND(B344&gt;=基本情報!$C$9,B344&lt;=基本情報!$E$9),"○",IF(TRUE,"×"))))))</f>
        <v>×</v>
      </c>
      <c r="K344" t="str">
        <f>IF(AND(YEAR(B344)=YEAR($B$8)+1,MONTH(B344)=4),"×",IF(B344&lt;基本情報!$C$12,"×",IF(B344&lt;基本情報!$C$13,"-",IF(B344&gt;=基本情報!$E$13+1,"×",IF(AND(B344&gt;=基本情報!$C$13,B344&lt;=基本情報!$E$13),"○",IF(TRUE,"×"))))))</f>
        <v>×</v>
      </c>
    </row>
    <row r="345" spans="2:11" x14ac:dyDescent="0.4">
      <c r="B345" s="8">
        <f t="shared" si="29"/>
        <v>46450</v>
      </c>
      <c r="C345" s="36" t="str">
        <f t="shared" si="25"/>
        <v>木</v>
      </c>
      <c r="D345" s="45" t="str">
        <f>IF(WEEKDAY(B345,2)&gt;5,"休日",IFERROR(IF(VLOOKUP(B345,祝日!B:B,1,FALSE),"休日",""),""))</f>
        <v/>
      </c>
      <c r="E345" s="169"/>
      <c r="F345" s="170" t="str">
        <f t="shared" si="26"/>
        <v/>
      </c>
      <c r="G345" s="169"/>
      <c r="H345" s="170" t="str">
        <f t="shared" si="27"/>
        <v/>
      </c>
      <c r="I345" t="str">
        <f t="shared" si="28"/>
        <v>○</v>
      </c>
      <c r="J345" t="str">
        <f>IF(AND(YEAR(B345)=YEAR($B$8)+1,MONTH(B345)=4),"×",IF(B345&lt;基本情報!$C$8,"×",IF(B345&lt;基本情報!$C$9,"-",IF(B345&gt;=基本情報!$E$9+1,"×",IF(AND(B345&gt;=基本情報!$C$9,B345&lt;=基本情報!$E$9),"○",IF(TRUE,"×"))))))</f>
        <v>×</v>
      </c>
      <c r="K345" t="str">
        <f>IF(AND(YEAR(B345)=YEAR($B$8)+1,MONTH(B345)=4),"×",IF(B345&lt;基本情報!$C$12,"×",IF(B345&lt;基本情報!$C$13,"-",IF(B345&gt;=基本情報!$E$13+1,"×",IF(AND(B345&gt;=基本情報!$C$13,B345&lt;=基本情報!$E$13),"○",IF(TRUE,"×"))))))</f>
        <v>×</v>
      </c>
    </row>
    <row r="346" spans="2:11" x14ac:dyDescent="0.4">
      <c r="B346" s="8">
        <f t="shared" si="29"/>
        <v>46451</v>
      </c>
      <c r="C346" s="36" t="str">
        <f t="shared" si="25"/>
        <v>金</v>
      </c>
      <c r="D346" s="45" t="str">
        <f>IF(WEEKDAY(B346,2)&gt;5,"休日",IFERROR(IF(VLOOKUP(B346,祝日!B:B,1,FALSE),"休日",""),""))</f>
        <v/>
      </c>
      <c r="E346" s="169"/>
      <c r="F346" s="170" t="str">
        <f t="shared" si="26"/>
        <v/>
      </c>
      <c r="G346" s="169"/>
      <c r="H346" s="170" t="str">
        <f t="shared" si="27"/>
        <v/>
      </c>
      <c r="I346" t="str">
        <f t="shared" si="28"/>
        <v>○</v>
      </c>
      <c r="J346" t="str">
        <f>IF(AND(YEAR(B346)=YEAR($B$8)+1,MONTH(B346)=4),"×",IF(B346&lt;基本情報!$C$8,"×",IF(B346&lt;基本情報!$C$9,"-",IF(B346&gt;=基本情報!$E$9+1,"×",IF(AND(B346&gt;=基本情報!$C$9,B346&lt;=基本情報!$E$9),"○",IF(TRUE,"×"))))))</f>
        <v>×</v>
      </c>
      <c r="K346" t="str">
        <f>IF(AND(YEAR(B346)=YEAR($B$8)+1,MONTH(B346)=4),"×",IF(B346&lt;基本情報!$C$12,"×",IF(B346&lt;基本情報!$C$13,"-",IF(B346&gt;=基本情報!$E$13+1,"×",IF(AND(B346&gt;=基本情報!$C$13,B346&lt;=基本情報!$E$13),"○",IF(TRUE,"×"))))))</f>
        <v>×</v>
      </c>
    </row>
    <row r="347" spans="2:11" x14ac:dyDescent="0.4">
      <c r="B347" s="8">
        <f t="shared" si="29"/>
        <v>46452</v>
      </c>
      <c r="C347" s="36" t="str">
        <f t="shared" si="25"/>
        <v>土</v>
      </c>
      <c r="D347" s="45" t="str">
        <f>IF(WEEKDAY(B347,2)&gt;5,"休日",IFERROR(IF(VLOOKUP(B347,祝日!B:B,1,FALSE),"休日",""),""))</f>
        <v>休日</v>
      </c>
      <c r="E347" s="169"/>
      <c r="F347" s="170" t="str">
        <f t="shared" si="26"/>
        <v>休工</v>
      </c>
      <c r="G347" s="169"/>
      <c r="H347" s="170" t="str">
        <f t="shared" si="27"/>
        <v>休工</v>
      </c>
      <c r="I347" t="str">
        <f t="shared" si="28"/>
        <v>○</v>
      </c>
      <c r="J347" t="str">
        <f>IF(AND(YEAR(B347)=YEAR($B$8)+1,MONTH(B347)=4),"×",IF(B347&lt;基本情報!$C$8,"×",IF(B347&lt;基本情報!$C$9,"-",IF(B347&gt;=基本情報!$E$9+1,"×",IF(AND(B347&gt;=基本情報!$C$9,B347&lt;=基本情報!$E$9),"○",IF(TRUE,"×"))))))</f>
        <v>×</v>
      </c>
      <c r="K347" t="str">
        <f>IF(AND(YEAR(B347)=YEAR($B$8)+1,MONTH(B347)=4),"×",IF(B347&lt;基本情報!$C$12,"×",IF(B347&lt;基本情報!$C$13,"-",IF(B347&gt;=基本情報!$E$13+1,"×",IF(AND(B347&gt;=基本情報!$C$13,B347&lt;=基本情報!$E$13),"○",IF(TRUE,"×"))))))</f>
        <v>×</v>
      </c>
    </row>
    <row r="348" spans="2:11" x14ac:dyDescent="0.4">
      <c r="B348" s="8">
        <f t="shared" si="29"/>
        <v>46453</v>
      </c>
      <c r="C348" s="36" t="str">
        <f t="shared" si="25"/>
        <v>日</v>
      </c>
      <c r="D348" s="45" t="str">
        <f>IF(WEEKDAY(B348,2)&gt;5,"休日",IFERROR(IF(VLOOKUP(B348,祝日!B:B,1,FALSE),"休日",""),""))</f>
        <v>休日</v>
      </c>
      <c r="E348" s="169"/>
      <c r="F348" s="170" t="str">
        <f t="shared" si="26"/>
        <v>休工</v>
      </c>
      <c r="G348" s="169"/>
      <c r="H348" s="170" t="str">
        <f t="shared" si="27"/>
        <v>休工</v>
      </c>
      <c r="I348" t="str">
        <f t="shared" si="28"/>
        <v>○</v>
      </c>
      <c r="J348" t="str">
        <f>IF(AND(YEAR(B348)=YEAR($B$8)+1,MONTH(B348)=4),"×",IF(B348&lt;基本情報!$C$8,"×",IF(B348&lt;基本情報!$C$9,"-",IF(B348&gt;=基本情報!$E$9+1,"×",IF(AND(B348&gt;=基本情報!$C$9,B348&lt;=基本情報!$E$9),"○",IF(TRUE,"×"))))))</f>
        <v>×</v>
      </c>
      <c r="K348" t="str">
        <f>IF(AND(YEAR(B348)=YEAR($B$8)+1,MONTH(B348)=4),"×",IF(B348&lt;基本情報!$C$12,"×",IF(B348&lt;基本情報!$C$13,"-",IF(B348&gt;=基本情報!$E$13+1,"×",IF(AND(B348&gt;=基本情報!$C$13,B348&lt;=基本情報!$E$13),"○",IF(TRUE,"×"))))))</f>
        <v>×</v>
      </c>
    </row>
    <row r="349" spans="2:11" x14ac:dyDescent="0.4">
      <c r="B349" s="8">
        <f t="shared" si="29"/>
        <v>46454</v>
      </c>
      <c r="C349" s="36" t="str">
        <f t="shared" si="25"/>
        <v>月</v>
      </c>
      <c r="D349" s="45" t="str">
        <f>IF(WEEKDAY(B349,2)&gt;5,"休日",IFERROR(IF(VLOOKUP(B349,祝日!B:B,1,FALSE),"休日",""),""))</f>
        <v/>
      </c>
      <c r="E349" s="169"/>
      <c r="F349" s="170" t="str">
        <f t="shared" si="26"/>
        <v/>
      </c>
      <c r="G349" s="169"/>
      <c r="H349" s="170" t="str">
        <f t="shared" si="27"/>
        <v/>
      </c>
      <c r="I349" t="str">
        <f t="shared" si="28"/>
        <v>○</v>
      </c>
      <c r="J349" t="str">
        <f>IF(AND(YEAR(B349)=YEAR($B$8)+1,MONTH(B349)=4),"×",IF(B349&lt;基本情報!$C$8,"×",IF(B349&lt;基本情報!$C$9,"-",IF(B349&gt;=基本情報!$E$9+1,"×",IF(AND(B349&gt;=基本情報!$C$9,B349&lt;=基本情報!$E$9),"○",IF(TRUE,"×"))))))</f>
        <v>×</v>
      </c>
      <c r="K349" t="str">
        <f>IF(AND(YEAR(B349)=YEAR($B$8)+1,MONTH(B349)=4),"×",IF(B349&lt;基本情報!$C$12,"×",IF(B349&lt;基本情報!$C$13,"-",IF(B349&gt;=基本情報!$E$13+1,"×",IF(AND(B349&gt;=基本情報!$C$13,B349&lt;=基本情報!$E$13),"○",IF(TRUE,"×"))))))</f>
        <v>×</v>
      </c>
    </row>
    <row r="350" spans="2:11" x14ac:dyDescent="0.4">
      <c r="B350" s="8">
        <f t="shared" si="29"/>
        <v>46455</v>
      </c>
      <c r="C350" s="36" t="str">
        <f t="shared" si="25"/>
        <v>火</v>
      </c>
      <c r="D350" s="45" t="str">
        <f>IF(WEEKDAY(B350,2)&gt;5,"休日",IFERROR(IF(VLOOKUP(B350,祝日!B:B,1,FALSE),"休日",""),""))</f>
        <v/>
      </c>
      <c r="E350" s="169"/>
      <c r="F350" s="170" t="str">
        <f t="shared" si="26"/>
        <v/>
      </c>
      <c r="G350" s="169"/>
      <c r="H350" s="170" t="str">
        <f t="shared" si="27"/>
        <v/>
      </c>
      <c r="I350" t="str">
        <f t="shared" si="28"/>
        <v>○</v>
      </c>
      <c r="J350" t="str">
        <f>IF(AND(YEAR(B350)=YEAR($B$8)+1,MONTH(B350)=4),"×",IF(B350&lt;基本情報!$C$8,"×",IF(B350&lt;基本情報!$C$9,"-",IF(B350&gt;=基本情報!$E$9+1,"×",IF(AND(B350&gt;=基本情報!$C$9,B350&lt;=基本情報!$E$9),"○",IF(TRUE,"×"))))))</f>
        <v>×</v>
      </c>
      <c r="K350" t="str">
        <f>IF(AND(YEAR(B350)=YEAR($B$8)+1,MONTH(B350)=4),"×",IF(B350&lt;基本情報!$C$12,"×",IF(B350&lt;基本情報!$C$13,"-",IF(B350&gt;=基本情報!$E$13+1,"×",IF(AND(B350&gt;=基本情報!$C$13,B350&lt;=基本情報!$E$13),"○",IF(TRUE,"×"))))))</f>
        <v>×</v>
      </c>
    </row>
    <row r="351" spans="2:11" x14ac:dyDescent="0.4">
      <c r="B351" s="8">
        <f t="shared" si="29"/>
        <v>46456</v>
      </c>
      <c r="C351" s="36" t="str">
        <f t="shared" si="25"/>
        <v>水</v>
      </c>
      <c r="D351" s="45" t="str">
        <f>IF(WEEKDAY(B351,2)&gt;5,"休日",IFERROR(IF(VLOOKUP(B351,祝日!B:B,1,FALSE),"休日",""),""))</f>
        <v/>
      </c>
      <c r="E351" s="169"/>
      <c r="F351" s="170" t="str">
        <f t="shared" si="26"/>
        <v/>
      </c>
      <c r="G351" s="169"/>
      <c r="H351" s="170" t="str">
        <f t="shared" si="27"/>
        <v/>
      </c>
      <c r="I351" t="str">
        <f t="shared" si="28"/>
        <v>○</v>
      </c>
      <c r="J351" t="str">
        <f>IF(AND(YEAR(B351)=YEAR($B$8)+1,MONTH(B351)=4),"×",IF(B351&lt;基本情報!$C$8,"×",IF(B351&lt;基本情報!$C$9,"-",IF(B351&gt;=基本情報!$E$9+1,"×",IF(AND(B351&gt;=基本情報!$C$9,B351&lt;=基本情報!$E$9),"○",IF(TRUE,"×"))))))</f>
        <v>×</v>
      </c>
      <c r="K351" t="str">
        <f>IF(AND(YEAR(B351)=YEAR($B$8)+1,MONTH(B351)=4),"×",IF(B351&lt;基本情報!$C$12,"×",IF(B351&lt;基本情報!$C$13,"-",IF(B351&gt;=基本情報!$E$13+1,"×",IF(AND(B351&gt;=基本情報!$C$13,B351&lt;=基本情報!$E$13),"○",IF(TRUE,"×"))))))</f>
        <v>×</v>
      </c>
    </row>
    <row r="352" spans="2:11" x14ac:dyDescent="0.4">
      <c r="B352" s="8">
        <f t="shared" si="29"/>
        <v>46457</v>
      </c>
      <c r="C352" s="36" t="str">
        <f t="shared" si="25"/>
        <v>木</v>
      </c>
      <c r="D352" s="45" t="str">
        <f>IF(WEEKDAY(B352,2)&gt;5,"休日",IFERROR(IF(VLOOKUP(B352,祝日!B:B,1,FALSE),"休日",""),""))</f>
        <v/>
      </c>
      <c r="E352" s="169"/>
      <c r="F352" s="170" t="str">
        <f t="shared" si="26"/>
        <v/>
      </c>
      <c r="G352" s="169"/>
      <c r="H352" s="170" t="str">
        <f t="shared" si="27"/>
        <v/>
      </c>
      <c r="I352" t="str">
        <f t="shared" si="28"/>
        <v>○</v>
      </c>
      <c r="J352" t="str">
        <f>IF(AND(YEAR(B352)=YEAR($B$8)+1,MONTH(B352)=4),"×",IF(B352&lt;基本情報!$C$8,"×",IF(B352&lt;基本情報!$C$9,"-",IF(B352&gt;=基本情報!$E$9+1,"×",IF(AND(B352&gt;=基本情報!$C$9,B352&lt;=基本情報!$E$9),"○",IF(TRUE,"×"))))))</f>
        <v>×</v>
      </c>
      <c r="K352" t="str">
        <f>IF(AND(YEAR(B352)=YEAR($B$8)+1,MONTH(B352)=4),"×",IF(B352&lt;基本情報!$C$12,"×",IF(B352&lt;基本情報!$C$13,"-",IF(B352&gt;=基本情報!$E$13+1,"×",IF(AND(B352&gt;=基本情報!$C$13,B352&lt;=基本情報!$E$13),"○",IF(TRUE,"×"))))))</f>
        <v>×</v>
      </c>
    </row>
    <row r="353" spans="2:11" x14ac:dyDescent="0.4">
      <c r="B353" s="8">
        <f t="shared" si="29"/>
        <v>46458</v>
      </c>
      <c r="C353" s="36" t="str">
        <f t="shared" si="25"/>
        <v>金</v>
      </c>
      <c r="D353" s="45" t="str">
        <f>IF(WEEKDAY(B353,2)&gt;5,"休日",IFERROR(IF(VLOOKUP(B353,祝日!B:B,1,FALSE),"休日",""),""))</f>
        <v/>
      </c>
      <c r="E353" s="169"/>
      <c r="F353" s="170" t="str">
        <f t="shared" si="26"/>
        <v/>
      </c>
      <c r="G353" s="169"/>
      <c r="H353" s="170" t="str">
        <f t="shared" si="27"/>
        <v/>
      </c>
      <c r="I353" t="str">
        <f t="shared" si="28"/>
        <v>○</v>
      </c>
      <c r="J353" t="str">
        <f>IF(AND(YEAR(B353)=YEAR($B$8)+1,MONTH(B353)=4),"×",IF(B353&lt;基本情報!$C$8,"×",IF(B353&lt;基本情報!$C$9,"-",IF(B353&gt;=基本情報!$E$9+1,"×",IF(AND(B353&gt;=基本情報!$C$9,B353&lt;=基本情報!$E$9),"○",IF(TRUE,"×"))))))</f>
        <v>×</v>
      </c>
      <c r="K353" t="str">
        <f>IF(AND(YEAR(B353)=YEAR($B$8)+1,MONTH(B353)=4),"×",IF(B353&lt;基本情報!$C$12,"×",IF(B353&lt;基本情報!$C$13,"-",IF(B353&gt;=基本情報!$E$13+1,"×",IF(AND(B353&gt;=基本情報!$C$13,B353&lt;=基本情報!$E$13),"○",IF(TRUE,"×"))))))</f>
        <v>×</v>
      </c>
    </row>
    <row r="354" spans="2:11" x14ac:dyDescent="0.4">
      <c r="B354" s="8">
        <f t="shared" si="29"/>
        <v>46459</v>
      </c>
      <c r="C354" s="36" t="str">
        <f t="shared" si="25"/>
        <v>土</v>
      </c>
      <c r="D354" s="45" t="str">
        <f>IF(WEEKDAY(B354,2)&gt;5,"休日",IFERROR(IF(VLOOKUP(B354,祝日!B:B,1,FALSE),"休日",""),""))</f>
        <v>休日</v>
      </c>
      <c r="E354" s="169"/>
      <c r="F354" s="170" t="str">
        <f t="shared" si="26"/>
        <v>休工</v>
      </c>
      <c r="G354" s="169"/>
      <c r="H354" s="170" t="str">
        <f t="shared" si="27"/>
        <v>休工</v>
      </c>
      <c r="I354" t="str">
        <f t="shared" si="28"/>
        <v>○</v>
      </c>
      <c r="J354" t="str">
        <f>IF(AND(YEAR(B354)=YEAR($B$8)+1,MONTH(B354)=4),"×",IF(B354&lt;基本情報!$C$8,"×",IF(B354&lt;基本情報!$C$9,"-",IF(B354&gt;=基本情報!$E$9+1,"×",IF(AND(B354&gt;=基本情報!$C$9,B354&lt;=基本情報!$E$9),"○",IF(TRUE,"×"))))))</f>
        <v>×</v>
      </c>
      <c r="K354" t="str">
        <f>IF(AND(YEAR(B354)=YEAR($B$8)+1,MONTH(B354)=4),"×",IF(B354&lt;基本情報!$C$12,"×",IF(B354&lt;基本情報!$C$13,"-",IF(B354&gt;=基本情報!$E$13+1,"×",IF(AND(B354&gt;=基本情報!$C$13,B354&lt;=基本情報!$E$13),"○",IF(TRUE,"×"))))))</f>
        <v>×</v>
      </c>
    </row>
    <row r="355" spans="2:11" x14ac:dyDescent="0.4">
      <c r="B355" s="8">
        <f t="shared" si="29"/>
        <v>46460</v>
      </c>
      <c r="C355" s="36" t="str">
        <f t="shared" si="25"/>
        <v>日</v>
      </c>
      <c r="D355" s="45" t="str">
        <f>IF(WEEKDAY(B355,2)&gt;5,"休日",IFERROR(IF(VLOOKUP(B355,祝日!B:B,1,FALSE),"休日",""),""))</f>
        <v>休日</v>
      </c>
      <c r="E355" s="169"/>
      <c r="F355" s="170" t="str">
        <f t="shared" si="26"/>
        <v>休工</v>
      </c>
      <c r="G355" s="169"/>
      <c r="H355" s="170" t="str">
        <f t="shared" si="27"/>
        <v>休工</v>
      </c>
      <c r="I355" t="str">
        <f t="shared" si="28"/>
        <v>○</v>
      </c>
      <c r="J355" t="str">
        <f>IF(AND(YEAR(B355)=YEAR($B$8)+1,MONTH(B355)=4),"×",IF(B355&lt;基本情報!$C$8,"×",IF(B355&lt;基本情報!$C$9,"-",IF(B355&gt;=基本情報!$E$9+1,"×",IF(AND(B355&gt;=基本情報!$C$9,B355&lt;=基本情報!$E$9),"○",IF(TRUE,"×"))))))</f>
        <v>×</v>
      </c>
      <c r="K355" t="str">
        <f>IF(AND(YEAR(B355)=YEAR($B$8)+1,MONTH(B355)=4),"×",IF(B355&lt;基本情報!$C$12,"×",IF(B355&lt;基本情報!$C$13,"-",IF(B355&gt;=基本情報!$E$13+1,"×",IF(AND(B355&gt;=基本情報!$C$13,B355&lt;=基本情報!$E$13),"○",IF(TRUE,"×"))))))</f>
        <v>×</v>
      </c>
    </row>
    <row r="356" spans="2:11" x14ac:dyDescent="0.4">
      <c r="B356" s="8">
        <f t="shared" si="29"/>
        <v>46461</v>
      </c>
      <c r="C356" s="36" t="str">
        <f t="shared" si="25"/>
        <v>月</v>
      </c>
      <c r="D356" s="45" t="str">
        <f>IF(WEEKDAY(B356,2)&gt;5,"休日",IFERROR(IF(VLOOKUP(B356,祝日!B:B,1,FALSE),"休日",""),""))</f>
        <v/>
      </c>
      <c r="E356" s="169"/>
      <c r="F356" s="170" t="str">
        <f t="shared" si="26"/>
        <v/>
      </c>
      <c r="G356" s="169"/>
      <c r="H356" s="170" t="str">
        <f t="shared" si="27"/>
        <v/>
      </c>
      <c r="I356" t="str">
        <f t="shared" si="28"/>
        <v>○</v>
      </c>
      <c r="J356" t="str">
        <f>IF(AND(YEAR(B356)=YEAR($B$8)+1,MONTH(B356)=4),"×",IF(B356&lt;基本情報!$C$8,"×",IF(B356&lt;基本情報!$C$9,"-",IF(B356&gt;=基本情報!$E$9+1,"×",IF(AND(B356&gt;=基本情報!$C$9,B356&lt;=基本情報!$E$9),"○",IF(TRUE,"×"))))))</f>
        <v>×</v>
      </c>
      <c r="K356" t="str">
        <f>IF(AND(YEAR(B356)=YEAR($B$8)+1,MONTH(B356)=4),"×",IF(B356&lt;基本情報!$C$12,"×",IF(B356&lt;基本情報!$C$13,"-",IF(B356&gt;=基本情報!$E$13+1,"×",IF(AND(B356&gt;=基本情報!$C$13,B356&lt;=基本情報!$E$13),"○",IF(TRUE,"×"))))))</f>
        <v>×</v>
      </c>
    </row>
    <row r="357" spans="2:11" x14ac:dyDescent="0.4">
      <c r="B357" s="8">
        <f t="shared" si="29"/>
        <v>46462</v>
      </c>
      <c r="C357" s="36" t="str">
        <f t="shared" si="25"/>
        <v>火</v>
      </c>
      <c r="D357" s="45" t="str">
        <f>IF(WEEKDAY(B357,2)&gt;5,"休日",IFERROR(IF(VLOOKUP(B357,祝日!B:B,1,FALSE),"休日",""),""))</f>
        <v/>
      </c>
      <c r="E357" s="169"/>
      <c r="F357" s="170" t="str">
        <f t="shared" si="26"/>
        <v/>
      </c>
      <c r="G357" s="169"/>
      <c r="H357" s="170" t="str">
        <f t="shared" si="27"/>
        <v/>
      </c>
      <c r="I357" t="str">
        <f t="shared" si="28"/>
        <v>○</v>
      </c>
      <c r="J357" t="str">
        <f>IF(AND(YEAR(B357)=YEAR($B$8)+1,MONTH(B357)=4),"×",IF(B357&lt;基本情報!$C$8,"×",IF(B357&lt;基本情報!$C$9,"-",IF(B357&gt;=基本情報!$E$9+1,"×",IF(AND(B357&gt;=基本情報!$C$9,B357&lt;=基本情報!$E$9),"○",IF(TRUE,"×"))))))</f>
        <v>×</v>
      </c>
      <c r="K357" t="str">
        <f>IF(AND(YEAR(B357)=YEAR($B$8)+1,MONTH(B357)=4),"×",IF(B357&lt;基本情報!$C$12,"×",IF(B357&lt;基本情報!$C$13,"-",IF(B357&gt;=基本情報!$E$13+1,"×",IF(AND(B357&gt;=基本情報!$C$13,B357&lt;=基本情報!$E$13),"○",IF(TRUE,"×"))))))</f>
        <v>×</v>
      </c>
    </row>
    <row r="358" spans="2:11" x14ac:dyDescent="0.4">
      <c r="B358" s="8">
        <f t="shared" si="29"/>
        <v>46463</v>
      </c>
      <c r="C358" s="36" t="str">
        <f t="shared" si="25"/>
        <v>水</v>
      </c>
      <c r="D358" s="45" t="str">
        <f>IF(WEEKDAY(B358,2)&gt;5,"休日",IFERROR(IF(VLOOKUP(B358,祝日!B:B,1,FALSE),"休日",""),""))</f>
        <v/>
      </c>
      <c r="E358" s="169"/>
      <c r="F358" s="170" t="str">
        <f t="shared" si="26"/>
        <v/>
      </c>
      <c r="G358" s="169"/>
      <c r="H358" s="170" t="str">
        <f t="shared" si="27"/>
        <v/>
      </c>
      <c r="I358" t="str">
        <f t="shared" si="28"/>
        <v>○</v>
      </c>
      <c r="J358" t="str">
        <f>IF(AND(YEAR(B358)=YEAR($B$8)+1,MONTH(B358)=4),"×",IF(B358&lt;基本情報!$C$8,"×",IF(B358&lt;基本情報!$C$9,"-",IF(B358&gt;=基本情報!$E$9+1,"×",IF(AND(B358&gt;=基本情報!$C$9,B358&lt;=基本情報!$E$9),"○",IF(TRUE,"×"))))))</f>
        <v>×</v>
      </c>
      <c r="K358" t="str">
        <f>IF(AND(YEAR(B358)=YEAR($B$8)+1,MONTH(B358)=4),"×",IF(B358&lt;基本情報!$C$12,"×",IF(B358&lt;基本情報!$C$13,"-",IF(B358&gt;=基本情報!$E$13+1,"×",IF(AND(B358&gt;=基本情報!$C$13,B358&lt;=基本情報!$E$13),"○",IF(TRUE,"×"))))))</f>
        <v>×</v>
      </c>
    </row>
    <row r="359" spans="2:11" x14ac:dyDescent="0.4">
      <c r="B359" s="8">
        <f t="shared" si="29"/>
        <v>46464</v>
      </c>
      <c r="C359" s="36" t="str">
        <f t="shared" si="25"/>
        <v>木</v>
      </c>
      <c r="D359" s="45" t="str">
        <f>IF(WEEKDAY(B359,2)&gt;5,"休日",IFERROR(IF(VLOOKUP(B359,祝日!B:B,1,FALSE),"休日",""),""))</f>
        <v/>
      </c>
      <c r="E359" s="169"/>
      <c r="F359" s="170" t="str">
        <f t="shared" si="26"/>
        <v/>
      </c>
      <c r="G359" s="169"/>
      <c r="H359" s="170" t="str">
        <f t="shared" si="27"/>
        <v/>
      </c>
      <c r="I359" t="str">
        <f t="shared" si="28"/>
        <v>○</v>
      </c>
      <c r="J359" t="str">
        <f>IF(AND(YEAR(B359)=YEAR($B$8)+1,MONTH(B359)=4),"×",IF(B359&lt;基本情報!$C$8,"×",IF(B359&lt;基本情報!$C$9,"-",IF(B359&gt;=基本情報!$E$9+1,"×",IF(AND(B359&gt;=基本情報!$C$9,B359&lt;=基本情報!$E$9),"○",IF(TRUE,"×"))))))</f>
        <v>×</v>
      </c>
      <c r="K359" t="str">
        <f>IF(AND(YEAR(B359)=YEAR($B$8)+1,MONTH(B359)=4),"×",IF(B359&lt;基本情報!$C$12,"×",IF(B359&lt;基本情報!$C$13,"-",IF(B359&gt;=基本情報!$E$13+1,"×",IF(AND(B359&gt;=基本情報!$C$13,B359&lt;=基本情報!$E$13),"○",IF(TRUE,"×"))))))</f>
        <v>×</v>
      </c>
    </row>
    <row r="360" spans="2:11" x14ac:dyDescent="0.4">
      <c r="B360" s="8">
        <f t="shared" si="29"/>
        <v>46465</v>
      </c>
      <c r="C360" s="36" t="str">
        <f t="shared" si="25"/>
        <v>金</v>
      </c>
      <c r="D360" s="45" t="str">
        <f>IF(WEEKDAY(B360,2)&gt;5,"休日",IFERROR(IF(VLOOKUP(B360,祝日!B:B,1,FALSE),"休日",""),""))</f>
        <v/>
      </c>
      <c r="E360" s="169"/>
      <c r="F360" s="170" t="str">
        <f t="shared" si="26"/>
        <v/>
      </c>
      <c r="G360" s="169"/>
      <c r="H360" s="170" t="str">
        <f t="shared" si="27"/>
        <v/>
      </c>
      <c r="I360" t="str">
        <f t="shared" si="28"/>
        <v>○</v>
      </c>
      <c r="J360" t="str">
        <f>IF(AND(YEAR(B360)=YEAR($B$8)+1,MONTH(B360)=4),"×",IF(B360&lt;基本情報!$C$8,"×",IF(B360&lt;基本情報!$C$9,"-",IF(B360&gt;=基本情報!$E$9+1,"×",IF(AND(B360&gt;=基本情報!$C$9,B360&lt;=基本情報!$E$9),"○",IF(TRUE,"×"))))))</f>
        <v>×</v>
      </c>
      <c r="K360" t="str">
        <f>IF(AND(YEAR(B360)=YEAR($B$8)+1,MONTH(B360)=4),"×",IF(B360&lt;基本情報!$C$12,"×",IF(B360&lt;基本情報!$C$13,"-",IF(B360&gt;=基本情報!$E$13+1,"×",IF(AND(B360&gt;=基本情報!$C$13,B360&lt;=基本情報!$E$13),"○",IF(TRUE,"×"))))))</f>
        <v>×</v>
      </c>
    </row>
    <row r="361" spans="2:11" x14ac:dyDescent="0.4">
      <c r="B361" s="8">
        <f t="shared" si="29"/>
        <v>46466</v>
      </c>
      <c r="C361" s="36" t="str">
        <f t="shared" si="25"/>
        <v>土</v>
      </c>
      <c r="D361" s="45" t="str">
        <f>IF(WEEKDAY(B361,2)&gt;5,"休日",IFERROR(IF(VLOOKUP(B361,祝日!B:B,1,FALSE),"休日",""),""))</f>
        <v>休日</v>
      </c>
      <c r="E361" s="169"/>
      <c r="F361" s="170" t="str">
        <f t="shared" si="26"/>
        <v>休工</v>
      </c>
      <c r="G361" s="169"/>
      <c r="H361" s="170" t="str">
        <f t="shared" si="27"/>
        <v>休工</v>
      </c>
      <c r="I361" t="str">
        <f t="shared" si="28"/>
        <v>○</v>
      </c>
      <c r="J361" t="str">
        <f>IF(AND(YEAR(B361)=YEAR($B$8)+1,MONTH(B361)=4),"×",IF(B361&lt;基本情報!$C$8,"×",IF(B361&lt;基本情報!$C$9,"-",IF(B361&gt;=基本情報!$E$9+1,"×",IF(AND(B361&gt;=基本情報!$C$9,B361&lt;=基本情報!$E$9),"○",IF(TRUE,"×"))))))</f>
        <v>×</v>
      </c>
      <c r="K361" t="str">
        <f>IF(AND(YEAR(B361)=YEAR($B$8)+1,MONTH(B361)=4),"×",IF(B361&lt;基本情報!$C$12,"×",IF(B361&lt;基本情報!$C$13,"-",IF(B361&gt;=基本情報!$E$13+1,"×",IF(AND(B361&gt;=基本情報!$C$13,B361&lt;=基本情報!$E$13),"○",IF(TRUE,"×"))))))</f>
        <v>×</v>
      </c>
    </row>
    <row r="362" spans="2:11" x14ac:dyDescent="0.4">
      <c r="B362" s="8">
        <f t="shared" si="29"/>
        <v>46467</v>
      </c>
      <c r="C362" s="36" t="str">
        <f t="shared" si="25"/>
        <v>日</v>
      </c>
      <c r="D362" s="45" t="str">
        <f>IF(WEEKDAY(B362,2)&gt;5,"休日",IFERROR(IF(VLOOKUP(B362,祝日!B:B,1,FALSE),"休日",""),""))</f>
        <v>休日</v>
      </c>
      <c r="E362" s="169"/>
      <c r="F362" s="170" t="str">
        <f t="shared" si="26"/>
        <v>休工</v>
      </c>
      <c r="G362" s="169"/>
      <c r="H362" s="170" t="str">
        <f t="shared" si="27"/>
        <v>休工</v>
      </c>
      <c r="I362" t="str">
        <f t="shared" si="28"/>
        <v>○</v>
      </c>
      <c r="J362" t="str">
        <f>IF(AND(YEAR(B362)=YEAR($B$8)+1,MONTH(B362)=4),"×",IF(B362&lt;基本情報!$C$8,"×",IF(B362&lt;基本情報!$C$9,"-",IF(B362&gt;=基本情報!$E$9+1,"×",IF(AND(B362&gt;=基本情報!$C$9,B362&lt;=基本情報!$E$9),"○",IF(TRUE,"×"))))))</f>
        <v>×</v>
      </c>
      <c r="K362" t="str">
        <f>IF(AND(YEAR(B362)=YEAR($B$8)+1,MONTH(B362)=4),"×",IF(B362&lt;基本情報!$C$12,"×",IF(B362&lt;基本情報!$C$13,"-",IF(B362&gt;=基本情報!$E$13+1,"×",IF(AND(B362&gt;=基本情報!$C$13,B362&lt;=基本情報!$E$13),"○",IF(TRUE,"×"))))))</f>
        <v>×</v>
      </c>
    </row>
    <row r="363" spans="2:11" x14ac:dyDescent="0.4">
      <c r="B363" s="8">
        <f t="shared" si="29"/>
        <v>46468</v>
      </c>
      <c r="C363" s="36" t="str">
        <f t="shared" si="25"/>
        <v>月</v>
      </c>
      <c r="D363" s="45" t="str">
        <f>IF(WEEKDAY(B363,2)&gt;5,"休日",IFERROR(IF(VLOOKUP(B363,祝日!B:B,1,FALSE),"休日",""),""))</f>
        <v>休日</v>
      </c>
      <c r="E363" s="169"/>
      <c r="F363" s="170" t="str">
        <f t="shared" si="26"/>
        <v>休工</v>
      </c>
      <c r="G363" s="169"/>
      <c r="H363" s="170" t="str">
        <f t="shared" si="27"/>
        <v>休工</v>
      </c>
      <c r="I363" t="str">
        <f t="shared" si="28"/>
        <v>○</v>
      </c>
      <c r="J363" t="str">
        <f>IF(AND(YEAR(B363)=YEAR($B$8)+1,MONTH(B363)=4),"×",IF(B363&lt;基本情報!$C$8,"×",IF(B363&lt;基本情報!$C$9,"-",IF(B363&gt;=基本情報!$E$9+1,"×",IF(AND(B363&gt;=基本情報!$C$9,B363&lt;=基本情報!$E$9),"○",IF(TRUE,"×"))))))</f>
        <v>×</v>
      </c>
      <c r="K363" t="str">
        <f>IF(AND(YEAR(B363)=YEAR($B$8)+1,MONTH(B363)=4),"×",IF(B363&lt;基本情報!$C$12,"×",IF(B363&lt;基本情報!$C$13,"-",IF(B363&gt;=基本情報!$E$13+1,"×",IF(AND(B363&gt;=基本情報!$C$13,B363&lt;=基本情報!$E$13),"○",IF(TRUE,"×"))))))</f>
        <v>×</v>
      </c>
    </row>
    <row r="364" spans="2:11" x14ac:dyDescent="0.4">
      <c r="B364" s="8">
        <f t="shared" si="29"/>
        <v>46469</v>
      </c>
      <c r="C364" s="36" t="str">
        <f t="shared" si="25"/>
        <v>火</v>
      </c>
      <c r="D364" s="45" t="str">
        <f>IF(WEEKDAY(B364,2)&gt;5,"休日",IFERROR(IF(VLOOKUP(B364,祝日!B:B,1,FALSE),"休日",""),""))</f>
        <v/>
      </c>
      <c r="E364" s="169"/>
      <c r="F364" s="170" t="str">
        <f t="shared" si="26"/>
        <v/>
      </c>
      <c r="G364" s="169"/>
      <c r="H364" s="170" t="str">
        <f t="shared" si="27"/>
        <v/>
      </c>
      <c r="I364" t="str">
        <f t="shared" si="28"/>
        <v>○</v>
      </c>
      <c r="J364" t="str">
        <f>IF(AND(YEAR(B364)=YEAR($B$8)+1,MONTH(B364)=4),"×",IF(B364&lt;基本情報!$C$8,"×",IF(B364&lt;基本情報!$C$9,"-",IF(B364&gt;=基本情報!$E$9+1,"×",IF(AND(B364&gt;=基本情報!$C$9,B364&lt;=基本情報!$E$9),"○",IF(TRUE,"×"))))))</f>
        <v>×</v>
      </c>
      <c r="K364" t="str">
        <f>IF(AND(YEAR(B364)=YEAR($B$8)+1,MONTH(B364)=4),"×",IF(B364&lt;基本情報!$C$12,"×",IF(B364&lt;基本情報!$C$13,"-",IF(B364&gt;=基本情報!$E$13+1,"×",IF(AND(B364&gt;=基本情報!$C$13,B364&lt;=基本情報!$E$13),"○",IF(TRUE,"×"))))))</f>
        <v>×</v>
      </c>
    </row>
    <row r="365" spans="2:11" x14ac:dyDescent="0.4">
      <c r="B365" s="8">
        <f t="shared" si="29"/>
        <v>46470</v>
      </c>
      <c r="C365" s="36" t="str">
        <f t="shared" si="25"/>
        <v>水</v>
      </c>
      <c r="D365" s="45" t="str">
        <f>IF(WEEKDAY(B365,2)&gt;5,"休日",IFERROR(IF(VLOOKUP(B365,祝日!B:B,1,FALSE),"休日",""),""))</f>
        <v/>
      </c>
      <c r="E365" s="169"/>
      <c r="F365" s="170" t="str">
        <f t="shared" si="26"/>
        <v/>
      </c>
      <c r="G365" s="169"/>
      <c r="H365" s="170" t="str">
        <f t="shared" si="27"/>
        <v/>
      </c>
      <c r="I365" t="str">
        <f t="shared" si="28"/>
        <v>○</v>
      </c>
      <c r="J365" t="str">
        <f>IF(AND(YEAR(B365)=YEAR($B$8)+1,MONTH(B365)=4),"×",IF(B365&lt;基本情報!$C$8,"×",IF(B365&lt;基本情報!$C$9,"-",IF(B365&gt;=基本情報!$E$9+1,"×",IF(AND(B365&gt;=基本情報!$C$9,B365&lt;=基本情報!$E$9),"○",IF(TRUE,"×"))))))</f>
        <v>×</v>
      </c>
      <c r="K365" t="str">
        <f>IF(AND(YEAR(B365)=YEAR($B$8)+1,MONTH(B365)=4),"×",IF(B365&lt;基本情報!$C$12,"×",IF(B365&lt;基本情報!$C$13,"-",IF(B365&gt;=基本情報!$E$13+1,"×",IF(AND(B365&gt;=基本情報!$C$13,B365&lt;=基本情報!$E$13),"○",IF(TRUE,"×"))))))</f>
        <v>×</v>
      </c>
    </row>
    <row r="366" spans="2:11" x14ac:dyDescent="0.4">
      <c r="B366" s="8">
        <f t="shared" si="29"/>
        <v>46471</v>
      </c>
      <c r="C366" s="36" t="str">
        <f t="shared" si="25"/>
        <v>木</v>
      </c>
      <c r="D366" s="45" t="str">
        <f>IF(WEEKDAY(B366,2)&gt;5,"休日",IFERROR(IF(VLOOKUP(B366,祝日!B:B,1,FALSE),"休日",""),""))</f>
        <v/>
      </c>
      <c r="E366" s="169"/>
      <c r="F366" s="170" t="str">
        <f t="shared" si="26"/>
        <v/>
      </c>
      <c r="G366" s="169"/>
      <c r="H366" s="170" t="str">
        <f t="shared" si="27"/>
        <v/>
      </c>
      <c r="I366" t="str">
        <f t="shared" si="28"/>
        <v>○</v>
      </c>
      <c r="J366" t="str">
        <f>IF(AND(YEAR(B366)=YEAR($B$8)+1,MONTH(B366)=4),"×",IF(B366&lt;基本情報!$C$8,"×",IF(B366&lt;基本情報!$C$9,"-",IF(B366&gt;=基本情報!$E$9+1,"×",IF(AND(B366&gt;=基本情報!$C$9,B366&lt;=基本情報!$E$9),"○",IF(TRUE,"×"))))))</f>
        <v>×</v>
      </c>
      <c r="K366" t="str">
        <f>IF(AND(YEAR(B366)=YEAR($B$8)+1,MONTH(B366)=4),"×",IF(B366&lt;基本情報!$C$12,"×",IF(B366&lt;基本情報!$C$13,"-",IF(B366&gt;=基本情報!$E$13+1,"×",IF(AND(B366&gt;=基本情報!$C$13,B366&lt;=基本情報!$E$13),"○",IF(TRUE,"×"))))))</f>
        <v>×</v>
      </c>
    </row>
    <row r="367" spans="2:11" x14ac:dyDescent="0.4">
      <c r="B367" s="8">
        <f t="shared" si="29"/>
        <v>46472</v>
      </c>
      <c r="C367" s="36" t="str">
        <f t="shared" si="25"/>
        <v>金</v>
      </c>
      <c r="D367" s="45" t="str">
        <f>IF(WEEKDAY(B367,2)&gt;5,"休日",IFERROR(IF(VLOOKUP(B367,祝日!B:B,1,FALSE),"休日",""),""))</f>
        <v/>
      </c>
      <c r="E367" s="169"/>
      <c r="F367" s="170" t="str">
        <f t="shared" si="26"/>
        <v/>
      </c>
      <c r="G367" s="169"/>
      <c r="H367" s="170" t="str">
        <f t="shared" si="27"/>
        <v/>
      </c>
      <c r="I367" t="str">
        <f t="shared" si="28"/>
        <v>○</v>
      </c>
      <c r="J367" t="str">
        <f>IF(AND(YEAR(B367)=YEAR($B$8)+1,MONTH(B367)=4),"×",IF(B367&lt;基本情報!$C$8,"×",IF(B367&lt;基本情報!$C$9,"-",IF(B367&gt;=基本情報!$E$9+1,"×",IF(AND(B367&gt;=基本情報!$C$9,B367&lt;=基本情報!$E$9),"○",IF(TRUE,"×"))))))</f>
        <v>×</v>
      </c>
      <c r="K367" t="str">
        <f>IF(AND(YEAR(B367)=YEAR($B$8)+1,MONTH(B367)=4),"×",IF(B367&lt;基本情報!$C$12,"×",IF(B367&lt;基本情報!$C$13,"-",IF(B367&gt;=基本情報!$E$13+1,"×",IF(AND(B367&gt;=基本情報!$C$13,B367&lt;=基本情報!$E$13),"○",IF(TRUE,"×"))))))</f>
        <v>×</v>
      </c>
    </row>
    <row r="368" spans="2:11" x14ac:dyDescent="0.4">
      <c r="B368" s="8">
        <f t="shared" si="29"/>
        <v>46473</v>
      </c>
      <c r="C368" s="36" t="str">
        <f t="shared" si="25"/>
        <v>土</v>
      </c>
      <c r="D368" s="45" t="str">
        <f>IF(WEEKDAY(B368,2)&gt;5,"休日",IFERROR(IF(VLOOKUP(B368,祝日!B:B,1,FALSE),"休日",""),""))</f>
        <v>休日</v>
      </c>
      <c r="E368" s="169"/>
      <c r="F368" s="170" t="str">
        <f t="shared" si="26"/>
        <v>休工</v>
      </c>
      <c r="G368" s="169"/>
      <c r="H368" s="170" t="str">
        <f t="shared" si="27"/>
        <v>休工</v>
      </c>
      <c r="I368" t="str">
        <f t="shared" si="28"/>
        <v>○</v>
      </c>
      <c r="J368" t="str">
        <f>IF(AND(YEAR(B368)=YEAR($B$8)+1,MONTH(B368)=4),"×",IF(B368&lt;基本情報!$C$8,"×",IF(B368&lt;基本情報!$C$9,"-",IF(B368&gt;=基本情報!$E$9+1,"×",IF(AND(B368&gt;=基本情報!$C$9,B368&lt;=基本情報!$E$9),"○",IF(TRUE,"×"))))))</f>
        <v>×</v>
      </c>
      <c r="K368" t="str">
        <f>IF(AND(YEAR(B368)=YEAR($B$8)+1,MONTH(B368)=4),"×",IF(B368&lt;基本情報!$C$12,"×",IF(B368&lt;基本情報!$C$13,"-",IF(B368&gt;=基本情報!$E$13+1,"×",IF(AND(B368&gt;=基本情報!$C$13,B368&lt;=基本情報!$E$13),"○",IF(TRUE,"×"))))))</f>
        <v>×</v>
      </c>
    </row>
    <row r="369" spans="2:11" x14ac:dyDescent="0.4">
      <c r="B369" s="8">
        <f t="shared" si="29"/>
        <v>46474</v>
      </c>
      <c r="C369" s="36" t="str">
        <f t="shared" si="25"/>
        <v>日</v>
      </c>
      <c r="D369" s="45" t="str">
        <f>IF(WEEKDAY(B369,2)&gt;5,"休日",IFERROR(IF(VLOOKUP(B369,祝日!B:B,1,FALSE),"休日",""),""))</f>
        <v>休日</v>
      </c>
      <c r="E369" s="169"/>
      <c r="F369" s="170" t="str">
        <f t="shared" si="26"/>
        <v>休工</v>
      </c>
      <c r="G369" s="169"/>
      <c r="H369" s="170" t="str">
        <f t="shared" si="27"/>
        <v>休工</v>
      </c>
      <c r="I369" t="str">
        <f t="shared" si="28"/>
        <v>○</v>
      </c>
      <c r="J369" t="str">
        <f>IF(AND(YEAR(B369)=YEAR($B$8)+1,MONTH(B369)=4),"×",IF(B369&lt;基本情報!$C$8,"×",IF(B369&lt;基本情報!$C$9,"-",IF(B369&gt;=基本情報!$E$9+1,"×",IF(AND(B369&gt;=基本情報!$C$9,B369&lt;=基本情報!$E$9),"○",IF(TRUE,"×"))))))</f>
        <v>×</v>
      </c>
      <c r="K369" t="str">
        <f>IF(AND(YEAR(B369)=YEAR($B$8)+1,MONTH(B369)=4),"×",IF(B369&lt;基本情報!$C$12,"×",IF(B369&lt;基本情報!$C$13,"-",IF(B369&gt;=基本情報!$E$13+1,"×",IF(AND(B369&gt;=基本情報!$C$13,B369&lt;=基本情報!$E$13),"○",IF(TRUE,"×"))))))</f>
        <v>×</v>
      </c>
    </row>
    <row r="370" spans="2:11" x14ac:dyDescent="0.4">
      <c r="B370" s="8">
        <f t="shared" si="29"/>
        <v>46475</v>
      </c>
      <c r="C370" s="36" t="str">
        <f t="shared" si="25"/>
        <v>月</v>
      </c>
      <c r="D370" s="45" t="str">
        <f>IF(WEEKDAY(B370,2)&gt;5,"休日",IFERROR(IF(VLOOKUP(B370,祝日!B:B,1,FALSE),"休日",""),""))</f>
        <v/>
      </c>
      <c r="E370" s="169"/>
      <c r="F370" s="170" t="str">
        <f t="shared" si="26"/>
        <v/>
      </c>
      <c r="G370" s="169"/>
      <c r="H370" s="170" t="str">
        <f t="shared" si="27"/>
        <v/>
      </c>
      <c r="I370" t="str">
        <f t="shared" si="28"/>
        <v>○</v>
      </c>
      <c r="J370" t="str">
        <f>IF(AND(YEAR(B370)=YEAR($B$8)+1,MONTH(B370)=4),"×",IF(B370&lt;基本情報!$C$8,"×",IF(B370&lt;基本情報!$C$9,"-",IF(B370&gt;=基本情報!$E$9+1,"×",IF(AND(B370&gt;=基本情報!$C$9,B370&lt;=基本情報!$E$9),"○",IF(TRUE,"×"))))))</f>
        <v>×</v>
      </c>
      <c r="K370" t="str">
        <f>IF(AND(YEAR(B370)=YEAR($B$8)+1,MONTH(B370)=4),"×",IF(B370&lt;基本情報!$C$12,"×",IF(B370&lt;基本情報!$C$13,"-",IF(B370&gt;=基本情報!$E$13+1,"×",IF(AND(B370&gt;=基本情報!$C$13,B370&lt;=基本情報!$E$13),"○",IF(TRUE,"×"))))))</f>
        <v>×</v>
      </c>
    </row>
    <row r="371" spans="2:11" x14ac:dyDescent="0.4">
      <c r="B371" s="8">
        <f t="shared" si="29"/>
        <v>46476</v>
      </c>
      <c r="C371" s="36" t="str">
        <f t="shared" si="25"/>
        <v>火</v>
      </c>
      <c r="D371" s="45" t="str">
        <f>IF(WEEKDAY(B371,2)&gt;5,"休日",IFERROR(IF(VLOOKUP(B371,祝日!B:B,1,FALSE),"休日",""),""))</f>
        <v/>
      </c>
      <c r="E371" s="169"/>
      <c r="F371" s="170" t="str">
        <f t="shared" si="26"/>
        <v/>
      </c>
      <c r="G371" s="169"/>
      <c r="H371" s="170" t="str">
        <f t="shared" si="27"/>
        <v/>
      </c>
      <c r="I371" t="str">
        <f t="shared" si="28"/>
        <v>○</v>
      </c>
      <c r="J371" t="str">
        <f>IF(AND(YEAR(B371)=YEAR($B$8)+1,MONTH(B371)=4),"×",IF(B371&lt;基本情報!$C$8,"×",IF(B371&lt;基本情報!$C$9,"-",IF(B371&gt;=基本情報!$E$9+1,"×",IF(AND(B371&gt;=基本情報!$C$9,B371&lt;=基本情報!$E$9),"○",IF(TRUE,"×"))))))</f>
        <v>×</v>
      </c>
      <c r="K371" t="str">
        <f>IF(AND(YEAR(B371)=YEAR($B$8)+1,MONTH(B371)=4),"×",IF(B371&lt;基本情報!$C$12,"×",IF(B371&lt;基本情報!$C$13,"-",IF(B371&gt;=基本情報!$E$13+1,"×",IF(AND(B371&gt;=基本情報!$C$13,B371&lt;=基本情報!$E$13),"○",IF(TRUE,"×"))))))</f>
        <v>×</v>
      </c>
    </row>
    <row r="372" spans="2:11" x14ac:dyDescent="0.4">
      <c r="B372" s="8">
        <f t="shared" si="29"/>
        <v>46477</v>
      </c>
      <c r="C372" s="36" t="str">
        <f t="shared" si="25"/>
        <v>水</v>
      </c>
      <c r="D372" s="45" t="str">
        <f>IF(WEEKDAY(B372,2)&gt;5,"休日",IFERROR(IF(VLOOKUP(B372,祝日!B:B,1,FALSE),"休日",""),""))</f>
        <v/>
      </c>
      <c r="E372" s="169"/>
      <c r="F372" s="170" t="str">
        <f t="shared" si="26"/>
        <v/>
      </c>
      <c r="G372" s="169"/>
      <c r="H372" s="170" t="str">
        <f t="shared" si="27"/>
        <v/>
      </c>
      <c r="I372" t="str">
        <f t="shared" si="28"/>
        <v>○</v>
      </c>
      <c r="J372" t="str">
        <f>IF(AND(YEAR(B372)=YEAR($B$8)+1,MONTH(B372)=4),"×",IF(B372&lt;基本情報!$C$8,"×",IF(B372&lt;基本情報!$C$9,"-",IF(B372&gt;=基本情報!$E$9+1,"×",IF(AND(B372&gt;=基本情報!$C$9,B372&lt;=基本情報!$E$9),"○",IF(TRUE,"×"))))))</f>
        <v>×</v>
      </c>
      <c r="K372" t="str">
        <f>IF(AND(YEAR(B372)=YEAR($B$8)+1,MONTH(B372)=4),"×",IF(B372&lt;基本情報!$C$12,"×",IF(B372&lt;基本情報!$C$13,"-",IF(B372&gt;=基本情報!$E$13+1,"×",IF(AND(B372&gt;=基本情報!$C$13,B372&lt;=基本情報!$E$13),"○",IF(TRUE,"×"))))))</f>
        <v>×</v>
      </c>
    </row>
    <row r="373" spans="2:11" x14ac:dyDescent="0.4">
      <c r="B373" s="8">
        <f t="shared" si="29"/>
        <v>46478</v>
      </c>
      <c r="C373" s="36" t="str">
        <f t="shared" si="25"/>
        <v>木</v>
      </c>
      <c r="D373" s="45" t="str">
        <f>IF(WEEKDAY(B373,2)&gt;5,"休日",IFERROR(IF(VLOOKUP(B373,祝日!B:B,1,FALSE),"休日",""),""))</f>
        <v/>
      </c>
      <c r="E373" s="169"/>
      <c r="F373" s="170" t="str">
        <f t="shared" si="26"/>
        <v/>
      </c>
      <c r="G373" s="169"/>
      <c r="H373" s="170" t="str">
        <f t="shared" si="27"/>
        <v/>
      </c>
      <c r="J373" t="str">
        <f>IF(AND(YEAR(B373)=YEAR($B$8)+1,MONTH(B373)=4),"×",IF(B373&lt;基本情報!$C$8,"×",IF(B373&lt;基本情報!$C$9,"-",IF(B373&gt;=基本情報!$E$9+1,"×",IF(AND(B373&gt;=基本情報!$C$9,B373&lt;=基本情報!$E$9),"○",IF(TRUE,"×"))))))</f>
        <v>×</v>
      </c>
      <c r="K373" t="str">
        <f>IF(AND(YEAR(B373)=YEAR($B$8)+1,MONTH(B373)=4),"×",IF(B373&lt;基本情報!$C$12,"×",IF(B373&lt;基本情報!$C$13,"-",IF(B373&gt;=基本情報!$E$13+1,"×",IF(AND(B373&gt;=基本情報!$C$13,B373&lt;=基本情報!$E$13),"○",IF(TRUE,"×"))))))</f>
        <v>×</v>
      </c>
    </row>
    <row r="374" spans="2:11" ht="19.5" thickBot="1" x14ac:dyDescent="0.45">
      <c r="B374" s="10">
        <f t="shared" si="29"/>
        <v>46479</v>
      </c>
      <c r="C374" s="37" t="str">
        <f t="shared" si="25"/>
        <v>金</v>
      </c>
      <c r="D374" s="46" t="str">
        <f>IF(WEEKDAY(B374,2)&gt;5,"休日",IFERROR(IF(VLOOKUP(B374,祝日!B:B,1,FALSE),"休日",""),""))</f>
        <v/>
      </c>
      <c r="E374" s="173"/>
      <c r="F374" s="170" t="str">
        <f t="shared" ref="F374" si="30">IF(OR(E374="夏季休暇",E374="年末年始休暇",E374="一時中止",E374="工場制作",E374="発注者指示",E374="その他",D374="休日"),"休工","")</f>
        <v/>
      </c>
      <c r="G374" s="173"/>
      <c r="H374" s="170" t="str">
        <f t="shared" ref="H374" si="31">IF(OR(G374="夏季休暇",G374="年末年始休暇",G374="一時中止",G374="工場制作",G374="発注者指示",G374="その他",D374="休日"),"休工","")</f>
        <v/>
      </c>
      <c r="J374" t="str">
        <f>IF(AND(YEAR(B374)=YEAR($B$8)+1,MONTH(B374)=4),"×",IF(B374&lt;基本情報!$C$8,"×",IF(B374&lt;基本情報!$C$9,"-",IF(B374&gt;=基本情報!$E$9+1,"×",IF(AND(B374&gt;=基本情報!$C$9,B374&lt;=基本情報!$E$9),"○",IF(TRUE,"×"))))))</f>
        <v>×</v>
      </c>
      <c r="K374" t="str">
        <f>IF(AND(YEAR(B374)=YEAR($B$8)+1,MONTH(B374)=4),"×",IF(B374&lt;基本情報!$C$12,"×",IF(B374&lt;基本情報!$C$13,"-",IF(B374&gt;=基本情報!$E$13+1,"×",IF(AND(B374&gt;=基本情報!$C$13,B374&lt;=基本情報!$E$13),"○",IF(TRUE,"×"))))))</f>
        <v>×</v>
      </c>
    </row>
  </sheetData>
  <sheetProtection sheet="1" formatCells="0" formatColumns="0" formatRows="0" sort="0" autoFilter="0"/>
  <protectedRanges>
    <protectedRange sqref="E8:F374 H8:H374" name="入力項目"/>
    <protectedRange sqref="G8:G374" name="入力項目_1"/>
  </protectedRanges>
  <autoFilter ref="B7:I372"/>
  <mergeCells count="3">
    <mergeCell ref="B5:C5"/>
    <mergeCell ref="E6:F6"/>
    <mergeCell ref="G6:H6"/>
  </mergeCells>
  <phoneticPr fontId="1"/>
  <conditionalFormatting sqref="E8:F374">
    <cfRule type="expression" dxfId="687" priority="3">
      <formula>$J8="-"</formula>
    </cfRule>
    <cfRule type="expression" dxfId="686" priority="4">
      <formula>$J8="×"</formula>
    </cfRule>
    <cfRule type="expression" dxfId="685" priority="7">
      <formula>$E8&lt;&gt;""</formula>
    </cfRule>
    <cfRule type="expression" dxfId="684" priority="10">
      <formula>$F8="休工"</formula>
    </cfRule>
  </conditionalFormatting>
  <conditionalFormatting sqref="G8:H374">
    <cfRule type="expression" dxfId="683" priority="5">
      <formula>$K8="-"</formula>
    </cfRule>
    <cfRule type="expression" dxfId="682" priority="6">
      <formula>$K8="×"</formula>
    </cfRule>
    <cfRule type="expression" dxfId="681" priority="8">
      <formula>$G8&lt;&gt;""</formula>
    </cfRule>
    <cfRule type="expression" dxfId="680" priority="9">
      <formula>$H8="休工"</formula>
    </cfRule>
  </conditionalFormatting>
  <conditionalFormatting sqref="B8:H374">
    <cfRule type="expression" dxfId="679" priority="11">
      <formula>$C8="日"</formula>
    </cfRule>
    <cfRule type="expression" dxfId="678" priority="12">
      <formula>$C8="土"</formula>
    </cfRule>
    <cfRule type="expression" dxfId="677" priority="13">
      <formula>$D8="休日"</formula>
    </cfRule>
  </conditionalFormatting>
  <dataValidations count="3">
    <dataValidation type="list" allowBlank="1" showInputMessage="1" showErrorMessage="1" sqref="G9:G375 E8:E375">
      <formula1>"夏季休暇,年末年始休暇,一時中止,工場制作,発注者指示,その他"</formula1>
    </dataValidation>
    <dataValidation type="list" allowBlank="1" showInputMessage="1" showErrorMessage="1" sqref="F8:F374 H8:H374">
      <formula1>"休工,　,"</formula1>
    </dataValidation>
    <dataValidation type="list" allowBlank="1" showInputMessage="1" showErrorMessage="1" sqref="G8">
      <formula1>"夏季休暇,年末年始休暇,一時中止,工場制作,発注者指示,その他,　,"</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4" id="{2FC15836-BD36-43EF-823D-07AFC4BC574C}">
            <xm:f>$B8=基本情報!$E$9</xm:f>
            <x14:dxf>
              <fill>
                <patternFill>
                  <bgColor rgb="FFFFC000"/>
                </patternFill>
              </fill>
            </x14:dxf>
          </x14:cfRule>
          <x14:cfRule type="expression" priority="15" id="{08457A75-57D5-4309-8231-66F013A10A0F}">
            <xm:f>$B8=基本情報!$C$9</xm:f>
            <x14:dxf>
              <fill>
                <patternFill>
                  <bgColor rgb="FFFFC000"/>
                </patternFill>
              </fill>
            </x14:dxf>
          </x14:cfRule>
          <xm:sqref>E8:F374</xm:sqref>
        </x14:conditionalFormatting>
        <x14:conditionalFormatting xmlns:xm="http://schemas.microsoft.com/office/excel/2006/main">
          <x14:cfRule type="expression" priority="1" id="{0C6FD2E1-6046-4571-8EF2-1B3D43C34ED7}">
            <xm:f>$B8=基本情報!$C$13</xm:f>
            <x14:dxf>
              <fill>
                <patternFill>
                  <bgColor rgb="FFFFC000"/>
                </patternFill>
              </fill>
            </x14:dxf>
          </x14:cfRule>
          <x14:cfRule type="expression" priority="2" id="{BE607915-3C81-4F52-92D0-0855E6F37D85}">
            <xm:f>$B8=基本情報!$E$13</xm:f>
            <x14:dxf>
              <fill>
                <patternFill>
                  <bgColor rgb="FFFFC000"/>
                </patternFill>
              </fill>
            </x14:dxf>
          </x14:cfRule>
          <xm:sqref>G8:H374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pageSetUpPr fitToPage="1"/>
  </sheetPr>
  <dimension ref="A1:M374"/>
  <sheetViews>
    <sheetView showZeros="0" zoomScale="80" zoomScaleNormal="80" workbookViewId="0">
      <pane xSplit="1" ySplit="7" topLeftCell="B273" activePane="bottomRight" state="frozen"/>
      <selection activeCell="P155" sqref="P155"/>
      <selection pane="topRight" activeCell="P155" sqref="P155"/>
      <selection pane="bottomLeft" activeCell="P155" sqref="P155"/>
      <selection pane="bottomRight" activeCell="E287" sqref="E287"/>
    </sheetView>
  </sheetViews>
  <sheetFormatPr defaultRowHeight="18.75" outlineLevelCol="1" x14ac:dyDescent="0.4"/>
  <cols>
    <col min="2" max="2" width="11.375" bestFit="1" customWidth="1"/>
    <col min="3" max="3" width="5.25" bestFit="1" customWidth="1"/>
    <col min="4" max="4" width="5" bestFit="1" customWidth="1"/>
    <col min="5" max="5" width="13" bestFit="1" customWidth="1"/>
    <col min="6" max="6" width="12.625" bestFit="1" customWidth="1"/>
    <col min="7" max="7" width="13" bestFit="1" customWidth="1"/>
    <col min="8" max="8" width="12.25" customWidth="1"/>
    <col min="9" max="9" width="3.375" hidden="1" customWidth="1" outlineLevel="1"/>
    <col min="10" max="10" width="9" hidden="1" customWidth="1" outlineLevel="1"/>
    <col min="11" max="11" width="5.25" hidden="1" customWidth="1" collapsed="1"/>
    <col min="13" max="13" width="14.75" bestFit="1" customWidth="1"/>
  </cols>
  <sheetData>
    <row r="1" spans="1:13" x14ac:dyDescent="0.4">
      <c r="A1" s="3"/>
      <c r="B1" s="15" t="s">
        <v>39</v>
      </c>
      <c r="C1" s="15">
        <f>基本情報!C2</f>
        <v>0</v>
      </c>
      <c r="D1" s="15"/>
      <c r="E1" s="15"/>
      <c r="F1" s="15"/>
      <c r="G1" s="15"/>
      <c r="H1" s="15"/>
      <c r="I1" s="15"/>
    </row>
    <row r="2" spans="1:13" x14ac:dyDescent="0.4">
      <c r="B2" s="16" t="s">
        <v>42</v>
      </c>
      <c r="C2" s="16">
        <f>基本情報!C4</f>
        <v>0</v>
      </c>
      <c r="D2" s="28"/>
      <c r="E2" s="16"/>
      <c r="F2" s="16"/>
      <c r="G2" s="16"/>
      <c r="H2" s="16"/>
      <c r="I2" s="16"/>
    </row>
    <row r="3" spans="1:13" x14ac:dyDescent="0.4">
      <c r="B3" s="16" t="s">
        <v>43</v>
      </c>
      <c r="C3" s="16">
        <f>基本情報!C5</f>
        <v>0</v>
      </c>
      <c r="D3" s="28"/>
      <c r="E3" s="16"/>
      <c r="F3" s="16"/>
      <c r="G3" s="16"/>
      <c r="H3" s="16"/>
      <c r="I3" s="16"/>
    </row>
    <row r="4" spans="1:13" ht="9" customHeight="1" x14ac:dyDescent="0.4">
      <c r="L4" s="1"/>
    </row>
    <row r="5" spans="1:13" ht="19.5" thickBot="1" x14ac:dyDescent="0.45">
      <c r="B5" s="255" t="s">
        <v>28</v>
      </c>
      <c r="C5" s="255"/>
      <c r="D5" s="38"/>
      <c r="E5" s="29" t="s">
        <v>31</v>
      </c>
      <c r="F5" s="29" t="s">
        <v>31</v>
      </c>
      <c r="G5" s="29" t="s">
        <v>31</v>
      </c>
      <c r="H5" s="29" t="s">
        <v>31</v>
      </c>
      <c r="I5" s="11"/>
      <c r="J5" s="11"/>
    </row>
    <row r="6" spans="1:13" ht="19.5" thickBot="1" x14ac:dyDescent="0.45">
      <c r="B6" s="7"/>
      <c r="C6" s="33"/>
      <c r="D6" s="47"/>
      <c r="E6" s="256" t="s">
        <v>63</v>
      </c>
      <c r="F6" s="257"/>
      <c r="G6" s="255" t="s">
        <v>64</v>
      </c>
      <c r="H6" s="255"/>
      <c r="I6" s="30" t="s">
        <v>44</v>
      </c>
      <c r="J6" t="s">
        <v>16</v>
      </c>
    </row>
    <row r="7" spans="1:13" ht="19.5" thickBot="1" x14ac:dyDescent="0.45">
      <c r="B7" s="6"/>
      <c r="C7" s="34" t="s">
        <v>0</v>
      </c>
      <c r="D7" s="48"/>
      <c r="E7" s="35" t="s">
        <v>2</v>
      </c>
      <c r="F7" s="32" t="s">
        <v>65</v>
      </c>
      <c r="G7" s="31" t="s">
        <v>2</v>
      </c>
      <c r="H7" s="40" t="s">
        <v>66</v>
      </c>
      <c r="J7" t="s">
        <v>36</v>
      </c>
      <c r="K7" t="s">
        <v>35</v>
      </c>
      <c r="M7" s="2"/>
    </row>
    <row r="8" spans="1:13" x14ac:dyDescent="0.4">
      <c r="B8" s="8">
        <f>DATE(YEAR(基本情報!D3)+2,4,1)</f>
        <v>46478</v>
      </c>
      <c r="C8" s="36" t="str">
        <f t="shared" ref="C8:C71" si="0">TEXT(B8,"aaa")</f>
        <v>木</v>
      </c>
      <c r="D8" s="45" t="str">
        <f>IF(WEEKDAY(B8,2)&gt;5,"休日",IFERROR(IF(VLOOKUP(B8,祝日!B:B,1,FALSE),"休日",""),""))</f>
        <v/>
      </c>
      <c r="E8" s="169"/>
      <c r="F8" s="170" t="str">
        <f t="shared" ref="F8:F71" si="1">IF(OR(E8="夏季休暇",E8="年末年始休暇",E8="一時中止",E8="工場制作",E8="発注者指示",E8="その他",D8="休日"),"休工","")</f>
        <v/>
      </c>
      <c r="G8" s="171"/>
      <c r="H8" s="170" t="str">
        <f t="shared" ref="H8:H71" si="2">IF(OR(G8="夏季休暇",G8="年末年始休暇",G8="一時中止",G8="工場制作",G8="発注者指示",G8="その他",D8="休日"),"休工","")</f>
        <v/>
      </c>
      <c r="I8" t="str">
        <f t="shared" ref="I8:I71" si="3">IF(F8=H8,"○","")</f>
        <v>○</v>
      </c>
      <c r="J8" t="str">
        <f>IF(AND(YEAR(B8)=YEAR($B$8)+1,MONTH(B8)=4),"×",IF(B8&lt;基本情報!$C$8,"×",IF(B8&lt;基本情報!$C$9,"-",IF(B8&gt;=基本情報!$E$9+1,"×",IF(AND(B8&gt;=基本情報!$C$9,B8&lt;=基本情報!$E$9),"○",IF(TRUE,"×"))))))</f>
        <v>×</v>
      </c>
      <c r="K8" t="str">
        <f>IF(AND(YEAR(B8)=YEAR($B$8)+1,MONTH(B8)=4),"×",IF(B8&lt;基本情報!$C$12,"×",IF(B8&lt;基本情報!$C$13,"-",IF(B8&gt;=基本情報!$E$13+1,"×",IF(AND(B8&gt;=基本情報!$C$13,B8&lt;=基本情報!$E$13),"○",IF(TRUE,"×"))))))</f>
        <v>×</v>
      </c>
    </row>
    <row r="9" spans="1:13" x14ac:dyDescent="0.4">
      <c r="B9" s="8">
        <f t="shared" ref="B9:B72" si="4">B8+1</f>
        <v>46479</v>
      </c>
      <c r="C9" s="36" t="str">
        <f t="shared" si="0"/>
        <v>金</v>
      </c>
      <c r="D9" s="45" t="str">
        <f>IF(WEEKDAY(B9,2)&gt;5,"休日",IFERROR(IF(VLOOKUP(B9,祝日!B:B,1,FALSE),"休日",""),""))</f>
        <v/>
      </c>
      <c r="E9" s="172"/>
      <c r="F9" s="170" t="str">
        <f t="shared" si="1"/>
        <v/>
      </c>
      <c r="G9" s="172"/>
      <c r="H9" s="170" t="str">
        <f t="shared" si="2"/>
        <v/>
      </c>
      <c r="I9" t="str">
        <f t="shared" si="3"/>
        <v>○</v>
      </c>
      <c r="J9" t="str">
        <f>IF(AND(YEAR(B9)=YEAR($B$8)+1,MONTH(B9)=4),"×",IF(B9&lt;基本情報!$C$8,"×",IF(B9&lt;基本情報!$C$9,"-",IF(B9&gt;=基本情報!$E$9+1,"×",IF(AND(B9&gt;=基本情報!$C$9,B9&lt;=基本情報!$E$9),"○",IF(TRUE,"×"))))))</f>
        <v>×</v>
      </c>
      <c r="K9" t="str">
        <f>IF(AND(YEAR(B9)=YEAR($B$8)+1,MONTH(B9)=4),"×",IF(B9&lt;基本情報!$C$12,"×",IF(B9&lt;基本情報!$C$13,"-",IF(B9&gt;=基本情報!$E$13+1,"×",IF(AND(B9&gt;=基本情報!$C$13,B9&lt;=基本情報!$E$13),"○",IF(TRUE,"×"))))))</f>
        <v>×</v>
      </c>
    </row>
    <row r="10" spans="1:13" x14ac:dyDescent="0.4">
      <c r="B10" s="8">
        <f t="shared" si="4"/>
        <v>46480</v>
      </c>
      <c r="C10" s="36" t="str">
        <f t="shared" si="0"/>
        <v>土</v>
      </c>
      <c r="D10" s="45" t="str">
        <f>IF(WEEKDAY(B10,2)&gt;5,"休日",IFERROR(IF(VLOOKUP(B10,祝日!B:B,1,FALSE),"休日",""),""))</f>
        <v>休日</v>
      </c>
      <c r="E10" s="172"/>
      <c r="F10" s="170" t="str">
        <f t="shared" si="1"/>
        <v>休工</v>
      </c>
      <c r="G10" s="172"/>
      <c r="H10" s="170" t="str">
        <f t="shared" si="2"/>
        <v>休工</v>
      </c>
      <c r="I10" t="str">
        <f t="shared" si="3"/>
        <v>○</v>
      </c>
      <c r="J10" t="str">
        <f>IF(AND(YEAR(B10)=YEAR($B$8)+1,MONTH(B10)=4),"×",IF(B10&lt;基本情報!$C$8,"×",IF(B10&lt;基本情報!$C$9,"-",IF(B10&gt;=基本情報!$E$9+1,"×",IF(AND(B10&gt;=基本情報!$C$9,B10&lt;=基本情報!$E$9),"○",IF(TRUE,"×"))))))</f>
        <v>×</v>
      </c>
      <c r="K10" t="str">
        <f>IF(AND(YEAR(B10)=YEAR($B$8)+1,MONTH(B10)=4),"×",IF(B10&lt;基本情報!$C$12,"×",IF(B10&lt;基本情報!$C$13,"-",IF(B10&gt;=基本情報!$E$13+1,"×",IF(AND(B10&gt;=基本情報!$C$13,B10&lt;=基本情報!$E$13),"○",IF(TRUE,"×"))))))</f>
        <v>×</v>
      </c>
    </row>
    <row r="11" spans="1:13" x14ac:dyDescent="0.4">
      <c r="B11" s="8">
        <f t="shared" si="4"/>
        <v>46481</v>
      </c>
      <c r="C11" s="36" t="str">
        <f t="shared" si="0"/>
        <v>日</v>
      </c>
      <c r="D11" s="45" t="str">
        <f>IF(WEEKDAY(B11,2)&gt;5,"休日",IFERROR(IF(VLOOKUP(B11,祝日!B:B,1,FALSE),"休日",""),""))</f>
        <v>休日</v>
      </c>
      <c r="E11" s="172"/>
      <c r="F11" s="170" t="str">
        <f t="shared" si="1"/>
        <v>休工</v>
      </c>
      <c r="G11" s="172"/>
      <c r="H11" s="170" t="str">
        <f t="shared" si="2"/>
        <v>休工</v>
      </c>
      <c r="I11" t="str">
        <f t="shared" si="3"/>
        <v>○</v>
      </c>
      <c r="J11" t="str">
        <f>IF(AND(YEAR(B11)=YEAR($B$8)+1,MONTH(B11)=4),"×",IF(B11&lt;基本情報!$C$8,"×",IF(B11&lt;基本情報!$C$9,"-",IF(B11&gt;=基本情報!$E$9+1,"×",IF(AND(B11&gt;=基本情報!$C$9,B11&lt;=基本情報!$E$9),"○",IF(TRUE,"×"))))))</f>
        <v>×</v>
      </c>
      <c r="K11" t="str">
        <f>IF(AND(YEAR(B11)=YEAR($B$8)+1,MONTH(B11)=4),"×",IF(B11&lt;基本情報!$C$12,"×",IF(B11&lt;基本情報!$C$13,"-",IF(B11&gt;=基本情報!$E$13+1,"×",IF(AND(B11&gt;=基本情報!$C$13,B11&lt;=基本情報!$E$13),"○",IF(TRUE,"×"))))))</f>
        <v>×</v>
      </c>
    </row>
    <row r="12" spans="1:13" x14ac:dyDescent="0.4">
      <c r="B12" s="8">
        <f t="shared" si="4"/>
        <v>46482</v>
      </c>
      <c r="C12" s="36" t="str">
        <f t="shared" si="0"/>
        <v>月</v>
      </c>
      <c r="D12" s="45" t="str">
        <f>IF(WEEKDAY(B12,2)&gt;5,"休日",IFERROR(IF(VLOOKUP(B12,祝日!B:B,1,FALSE),"休日",""),""))</f>
        <v/>
      </c>
      <c r="E12" s="172"/>
      <c r="F12" s="170" t="str">
        <f t="shared" si="1"/>
        <v/>
      </c>
      <c r="G12" s="172"/>
      <c r="H12" s="170" t="str">
        <f t="shared" si="2"/>
        <v/>
      </c>
      <c r="I12" t="str">
        <f t="shared" si="3"/>
        <v>○</v>
      </c>
      <c r="J12" t="str">
        <f>IF(AND(YEAR(B12)=YEAR($B$8)+1,MONTH(B12)=4),"×",IF(B12&lt;基本情報!$C$8,"×",IF(B12&lt;基本情報!$C$9,"-",IF(B12&gt;=基本情報!$E$9+1,"×",IF(AND(B12&gt;=基本情報!$C$9,B12&lt;=基本情報!$E$9),"○",IF(TRUE,"×"))))))</f>
        <v>×</v>
      </c>
      <c r="K12" t="str">
        <f>IF(AND(YEAR(B12)=YEAR($B$8)+1,MONTH(B12)=4),"×",IF(B12&lt;基本情報!$C$12,"×",IF(B12&lt;基本情報!$C$13,"-",IF(B12&gt;=基本情報!$E$13+1,"×",IF(AND(B12&gt;=基本情報!$C$13,B12&lt;=基本情報!$E$13),"○",IF(TRUE,"×"))))))</f>
        <v>×</v>
      </c>
    </row>
    <row r="13" spans="1:13" x14ac:dyDescent="0.4">
      <c r="B13" s="8">
        <f t="shared" si="4"/>
        <v>46483</v>
      </c>
      <c r="C13" s="36" t="str">
        <f t="shared" si="0"/>
        <v>火</v>
      </c>
      <c r="D13" s="45" t="str">
        <f>IF(WEEKDAY(B13,2)&gt;5,"休日",IFERROR(IF(VLOOKUP(B13,祝日!B:B,1,FALSE),"休日",""),""))</f>
        <v/>
      </c>
      <c r="E13" s="172"/>
      <c r="F13" s="170" t="str">
        <f t="shared" si="1"/>
        <v/>
      </c>
      <c r="G13" s="172"/>
      <c r="H13" s="170" t="str">
        <f t="shared" si="2"/>
        <v/>
      </c>
      <c r="I13" t="str">
        <f t="shared" si="3"/>
        <v>○</v>
      </c>
      <c r="J13" t="str">
        <f>IF(AND(YEAR(B13)=YEAR($B$8)+1,MONTH(B13)=4),"×",IF(B13&lt;基本情報!$C$8,"×",IF(B13&lt;基本情報!$C$9,"-",IF(B13&gt;=基本情報!$E$9+1,"×",IF(AND(B13&gt;=基本情報!$C$9,B13&lt;=基本情報!$E$9),"○",IF(TRUE,"×"))))))</f>
        <v>×</v>
      </c>
      <c r="K13" t="str">
        <f>IF(AND(YEAR(B13)=YEAR($B$8)+1,MONTH(B13)=4),"×",IF(B13&lt;基本情報!$C$12,"×",IF(B13&lt;基本情報!$C$13,"-",IF(B13&gt;=基本情報!$E$13+1,"×",IF(AND(B13&gt;=基本情報!$C$13,B13&lt;=基本情報!$E$13),"○",IF(TRUE,"×"))))))</f>
        <v>×</v>
      </c>
    </row>
    <row r="14" spans="1:13" x14ac:dyDescent="0.4">
      <c r="B14" s="8">
        <f t="shared" si="4"/>
        <v>46484</v>
      </c>
      <c r="C14" s="36" t="str">
        <f t="shared" si="0"/>
        <v>水</v>
      </c>
      <c r="D14" s="45" t="str">
        <f>IF(WEEKDAY(B14,2)&gt;5,"休日",IFERROR(IF(VLOOKUP(B14,祝日!B:B,1,FALSE),"休日",""),""))</f>
        <v/>
      </c>
      <c r="E14" s="172"/>
      <c r="F14" s="170" t="str">
        <f t="shared" si="1"/>
        <v/>
      </c>
      <c r="G14" s="172"/>
      <c r="H14" s="170" t="str">
        <f t="shared" si="2"/>
        <v/>
      </c>
      <c r="I14" t="str">
        <f t="shared" si="3"/>
        <v>○</v>
      </c>
      <c r="J14" t="str">
        <f>IF(AND(YEAR(B14)=YEAR($B$8)+1,MONTH(B14)=4),"×",IF(B14&lt;基本情報!$C$8,"×",IF(B14&lt;基本情報!$C$9,"-",IF(B14&gt;=基本情報!$E$9+1,"×",IF(AND(B14&gt;=基本情報!$C$9,B14&lt;=基本情報!$E$9),"○",IF(TRUE,"×"))))))</f>
        <v>×</v>
      </c>
      <c r="K14" t="str">
        <f>IF(AND(YEAR(B14)=YEAR($B$8)+1,MONTH(B14)=4),"×",IF(B14&lt;基本情報!$C$12,"×",IF(B14&lt;基本情報!$C$13,"-",IF(B14&gt;=基本情報!$E$13+1,"×",IF(AND(B14&gt;=基本情報!$C$13,B14&lt;=基本情報!$E$13),"○",IF(TRUE,"×"))))))</f>
        <v>×</v>
      </c>
    </row>
    <row r="15" spans="1:13" x14ac:dyDescent="0.4">
      <c r="B15" s="8">
        <f t="shared" si="4"/>
        <v>46485</v>
      </c>
      <c r="C15" s="36" t="str">
        <f t="shared" si="0"/>
        <v>木</v>
      </c>
      <c r="D15" s="45" t="str">
        <f>IF(WEEKDAY(B15,2)&gt;5,"休日",IFERROR(IF(VLOOKUP(B15,祝日!B:B,1,FALSE),"休日",""),""))</f>
        <v/>
      </c>
      <c r="E15" s="172"/>
      <c r="F15" s="170" t="str">
        <f t="shared" si="1"/>
        <v/>
      </c>
      <c r="G15" s="172"/>
      <c r="H15" s="170" t="str">
        <f t="shared" si="2"/>
        <v/>
      </c>
      <c r="I15" t="str">
        <f t="shared" si="3"/>
        <v>○</v>
      </c>
      <c r="J15" t="str">
        <f>IF(AND(YEAR(B15)=YEAR($B$8)+1,MONTH(B15)=4),"×",IF(B15&lt;基本情報!$C$8,"×",IF(B15&lt;基本情報!$C$9,"-",IF(B15&gt;=基本情報!$E$9+1,"×",IF(AND(B15&gt;=基本情報!$C$9,B15&lt;=基本情報!$E$9),"○",IF(TRUE,"×"))))))</f>
        <v>×</v>
      </c>
      <c r="K15" t="str">
        <f>IF(AND(YEAR(B15)=YEAR($B$8)+1,MONTH(B15)=4),"×",IF(B15&lt;基本情報!$C$12,"×",IF(B15&lt;基本情報!$C$13,"-",IF(B15&gt;=基本情報!$E$13+1,"×",IF(AND(B15&gt;=基本情報!$C$13,B15&lt;=基本情報!$E$13),"○",IF(TRUE,"×"))))))</f>
        <v>×</v>
      </c>
    </row>
    <row r="16" spans="1:13" x14ac:dyDescent="0.4">
      <c r="B16" s="8">
        <f t="shared" si="4"/>
        <v>46486</v>
      </c>
      <c r="C16" s="36" t="str">
        <f t="shared" si="0"/>
        <v>金</v>
      </c>
      <c r="D16" s="45" t="str">
        <f>IF(WEEKDAY(B16,2)&gt;5,"休日",IFERROR(IF(VLOOKUP(B16,祝日!B:B,1,FALSE),"休日",""),""))</f>
        <v/>
      </c>
      <c r="E16" s="172"/>
      <c r="F16" s="170" t="str">
        <f t="shared" si="1"/>
        <v/>
      </c>
      <c r="G16" s="172"/>
      <c r="H16" s="170" t="str">
        <f t="shared" si="2"/>
        <v/>
      </c>
      <c r="I16" t="str">
        <f t="shared" si="3"/>
        <v>○</v>
      </c>
      <c r="J16" t="str">
        <f>IF(AND(YEAR(B16)=YEAR($B$8)+1,MONTH(B16)=4),"×",IF(B16&lt;基本情報!$C$8,"×",IF(B16&lt;基本情報!$C$9,"-",IF(B16&gt;=基本情報!$E$9+1,"×",IF(AND(B16&gt;=基本情報!$C$9,B16&lt;=基本情報!$E$9),"○",IF(TRUE,"×"))))))</f>
        <v>×</v>
      </c>
      <c r="K16" t="str">
        <f>IF(AND(YEAR(B16)=YEAR($B$8)+1,MONTH(B16)=4),"×",IF(B16&lt;基本情報!$C$12,"×",IF(B16&lt;基本情報!$C$13,"-",IF(B16&gt;=基本情報!$E$13+1,"×",IF(AND(B16&gt;=基本情報!$C$13,B16&lt;=基本情報!$E$13),"○",IF(TRUE,"×"))))))</f>
        <v>×</v>
      </c>
    </row>
    <row r="17" spans="2:11" x14ac:dyDescent="0.4">
      <c r="B17" s="8">
        <f t="shared" si="4"/>
        <v>46487</v>
      </c>
      <c r="C17" s="36" t="str">
        <f t="shared" si="0"/>
        <v>土</v>
      </c>
      <c r="D17" s="45" t="str">
        <f>IF(WEEKDAY(B17,2)&gt;5,"休日",IFERROR(IF(VLOOKUP(B17,祝日!B:B,1,FALSE),"休日",""),""))</f>
        <v>休日</v>
      </c>
      <c r="E17" s="172"/>
      <c r="F17" s="170" t="str">
        <f t="shared" si="1"/>
        <v>休工</v>
      </c>
      <c r="G17" s="172"/>
      <c r="H17" s="170" t="str">
        <f t="shared" si="2"/>
        <v>休工</v>
      </c>
      <c r="I17" t="str">
        <f t="shared" si="3"/>
        <v>○</v>
      </c>
      <c r="J17" t="str">
        <f>IF(AND(YEAR(B17)=YEAR($B$8)+1,MONTH(B17)=4),"×",IF(B17&lt;基本情報!$C$8,"×",IF(B17&lt;基本情報!$C$9,"-",IF(B17&gt;=基本情報!$E$9+1,"×",IF(AND(B17&gt;=基本情報!$C$9,B17&lt;=基本情報!$E$9),"○",IF(TRUE,"×"))))))</f>
        <v>×</v>
      </c>
      <c r="K17" t="str">
        <f>IF(AND(YEAR(B17)=YEAR($B$8)+1,MONTH(B17)=4),"×",IF(B17&lt;基本情報!$C$12,"×",IF(B17&lt;基本情報!$C$13,"-",IF(B17&gt;=基本情報!$E$13+1,"×",IF(AND(B17&gt;=基本情報!$C$13,B17&lt;=基本情報!$E$13),"○",IF(TRUE,"×"))))))</f>
        <v>×</v>
      </c>
    </row>
    <row r="18" spans="2:11" x14ac:dyDescent="0.4">
      <c r="B18" s="8">
        <f t="shared" si="4"/>
        <v>46488</v>
      </c>
      <c r="C18" s="36" t="str">
        <f t="shared" si="0"/>
        <v>日</v>
      </c>
      <c r="D18" s="45" t="str">
        <f>IF(WEEKDAY(B18,2)&gt;5,"休日",IFERROR(IF(VLOOKUP(B18,祝日!B:B,1,FALSE),"休日",""),""))</f>
        <v>休日</v>
      </c>
      <c r="E18" s="172"/>
      <c r="F18" s="170" t="str">
        <f t="shared" si="1"/>
        <v>休工</v>
      </c>
      <c r="G18" s="172"/>
      <c r="H18" s="170" t="str">
        <f t="shared" si="2"/>
        <v>休工</v>
      </c>
      <c r="I18" t="str">
        <f t="shared" si="3"/>
        <v>○</v>
      </c>
      <c r="J18" t="str">
        <f>IF(AND(YEAR(B18)=YEAR($B$8)+1,MONTH(B18)=4),"×",IF(B18&lt;基本情報!$C$8,"×",IF(B18&lt;基本情報!$C$9,"-",IF(B18&gt;=基本情報!$E$9+1,"×",IF(AND(B18&gt;=基本情報!$C$9,B18&lt;=基本情報!$E$9),"○",IF(TRUE,"×"))))))</f>
        <v>×</v>
      </c>
      <c r="K18" t="str">
        <f>IF(AND(YEAR(B18)=YEAR($B$8)+1,MONTH(B18)=4),"×",IF(B18&lt;基本情報!$C$12,"×",IF(B18&lt;基本情報!$C$13,"-",IF(B18&gt;=基本情報!$E$13+1,"×",IF(AND(B18&gt;=基本情報!$C$13,B18&lt;=基本情報!$E$13),"○",IF(TRUE,"×"))))))</f>
        <v>×</v>
      </c>
    </row>
    <row r="19" spans="2:11" x14ac:dyDescent="0.4">
      <c r="B19" s="8">
        <f t="shared" si="4"/>
        <v>46489</v>
      </c>
      <c r="C19" s="36" t="str">
        <f t="shared" si="0"/>
        <v>月</v>
      </c>
      <c r="D19" s="45" t="str">
        <f>IF(WEEKDAY(B19,2)&gt;5,"休日",IFERROR(IF(VLOOKUP(B19,祝日!B:B,1,FALSE),"休日",""),""))</f>
        <v/>
      </c>
      <c r="E19" s="172"/>
      <c r="F19" s="170" t="str">
        <f t="shared" si="1"/>
        <v/>
      </c>
      <c r="G19" s="172"/>
      <c r="H19" s="170" t="str">
        <f t="shared" si="2"/>
        <v/>
      </c>
      <c r="I19" t="str">
        <f t="shared" si="3"/>
        <v>○</v>
      </c>
      <c r="J19" t="str">
        <f>IF(AND(YEAR(B19)=YEAR($B$8)+1,MONTH(B19)=4),"×",IF(B19&lt;基本情報!$C$8,"×",IF(B19&lt;基本情報!$C$9,"-",IF(B19&gt;=基本情報!$E$9+1,"×",IF(AND(B19&gt;=基本情報!$C$9,B19&lt;=基本情報!$E$9),"○",IF(TRUE,"×"))))))</f>
        <v>×</v>
      </c>
      <c r="K19" t="str">
        <f>IF(AND(YEAR(B19)=YEAR($B$8)+1,MONTH(B19)=4),"×",IF(B19&lt;基本情報!$C$12,"×",IF(B19&lt;基本情報!$C$13,"-",IF(B19&gt;=基本情報!$E$13+1,"×",IF(AND(B19&gt;=基本情報!$C$13,B19&lt;=基本情報!$E$13),"○",IF(TRUE,"×"))))))</f>
        <v>×</v>
      </c>
    </row>
    <row r="20" spans="2:11" x14ac:dyDescent="0.4">
      <c r="B20" s="8">
        <f t="shared" si="4"/>
        <v>46490</v>
      </c>
      <c r="C20" s="36" t="str">
        <f t="shared" si="0"/>
        <v>火</v>
      </c>
      <c r="D20" s="45" t="str">
        <f>IF(WEEKDAY(B20,2)&gt;5,"休日",IFERROR(IF(VLOOKUP(B20,祝日!B:B,1,FALSE),"休日",""),""))</f>
        <v/>
      </c>
      <c r="E20" s="172"/>
      <c r="F20" s="170" t="str">
        <f t="shared" si="1"/>
        <v/>
      </c>
      <c r="G20" s="172"/>
      <c r="H20" s="170" t="str">
        <f t="shared" si="2"/>
        <v/>
      </c>
      <c r="I20" t="str">
        <f t="shared" si="3"/>
        <v>○</v>
      </c>
      <c r="J20" t="str">
        <f>IF(AND(YEAR(B20)=YEAR($B$8)+1,MONTH(B20)=4),"×",IF(B20&lt;基本情報!$C$8,"×",IF(B20&lt;基本情報!$C$9,"-",IF(B20&gt;=基本情報!$E$9+1,"×",IF(AND(B20&gt;=基本情報!$C$9,B20&lt;=基本情報!$E$9),"○",IF(TRUE,"×"))))))</f>
        <v>×</v>
      </c>
      <c r="K20" t="str">
        <f>IF(AND(YEAR(B20)=YEAR($B$8)+1,MONTH(B20)=4),"×",IF(B20&lt;基本情報!$C$12,"×",IF(B20&lt;基本情報!$C$13,"-",IF(B20&gt;=基本情報!$E$13+1,"×",IF(AND(B20&gt;=基本情報!$C$13,B20&lt;=基本情報!$E$13),"○",IF(TRUE,"×"))))))</f>
        <v>×</v>
      </c>
    </row>
    <row r="21" spans="2:11" x14ac:dyDescent="0.4">
      <c r="B21" s="8">
        <f t="shared" si="4"/>
        <v>46491</v>
      </c>
      <c r="C21" s="36" t="str">
        <f t="shared" si="0"/>
        <v>水</v>
      </c>
      <c r="D21" s="45" t="str">
        <f>IF(WEEKDAY(B21,2)&gt;5,"休日",IFERROR(IF(VLOOKUP(B21,祝日!B:B,1,FALSE),"休日",""),""))</f>
        <v/>
      </c>
      <c r="E21" s="172"/>
      <c r="F21" s="170" t="str">
        <f t="shared" si="1"/>
        <v/>
      </c>
      <c r="G21" s="172"/>
      <c r="H21" s="170" t="str">
        <f t="shared" si="2"/>
        <v/>
      </c>
      <c r="I21" t="str">
        <f t="shared" si="3"/>
        <v>○</v>
      </c>
      <c r="J21" t="str">
        <f>IF(AND(YEAR(B21)=YEAR($B$8)+1,MONTH(B21)=4),"×",IF(B21&lt;基本情報!$C$8,"×",IF(B21&lt;基本情報!$C$9,"-",IF(B21&gt;=基本情報!$E$9+1,"×",IF(AND(B21&gt;=基本情報!$C$9,B21&lt;=基本情報!$E$9),"○",IF(TRUE,"×"))))))</f>
        <v>×</v>
      </c>
      <c r="K21" t="str">
        <f>IF(AND(YEAR(B21)=YEAR($B$8)+1,MONTH(B21)=4),"×",IF(B21&lt;基本情報!$C$12,"×",IF(B21&lt;基本情報!$C$13,"-",IF(B21&gt;=基本情報!$E$13+1,"×",IF(AND(B21&gt;=基本情報!$C$13,B21&lt;=基本情報!$E$13),"○",IF(TRUE,"×"))))))</f>
        <v>×</v>
      </c>
    </row>
    <row r="22" spans="2:11" x14ac:dyDescent="0.4">
      <c r="B22" s="8">
        <f t="shared" si="4"/>
        <v>46492</v>
      </c>
      <c r="C22" s="36" t="str">
        <f t="shared" si="0"/>
        <v>木</v>
      </c>
      <c r="D22" s="45" t="str">
        <f>IF(WEEKDAY(B22,2)&gt;5,"休日",IFERROR(IF(VLOOKUP(B22,祝日!B:B,1,FALSE),"休日",""),""))</f>
        <v/>
      </c>
      <c r="E22" s="172"/>
      <c r="F22" s="170" t="str">
        <f t="shared" si="1"/>
        <v/>
      </c>
      <c r="G22" s="172"/>
      <c r="H22" s="170" t="str">
        <f t="shared" si="2"/>
        <v/>
      </c>
      <c r="I22" t="str">
        <f t="shared" si="3"/>
        <v>○</v>
      </c>
      <c r="J22" t="str">
        <f>IF(AND(YEAR(B22)=YEAR($B$8)+1,MONTH(B22)=4),"×",IF(B22&lt;基本情報!$C$8,"×",IF(B22&lt;基本情報!$C$9,"-",IF(B22&gt;=基本情報!$E$9+1,"×",IF(AND(B22&gt;=基本情報!$C$9,B22&lt;=基本情報!$E$9),"○",IF(TRUE,"×"))))))</f>
        <v>×</v>
      </c>
      <c r="K22" t="str">
        <f>IF(AND(YEAR(B22)=YEAR($B$8)+1,MONTH(B22)=4),"×",IF(B22&lt;基本情報!$C$12,"×",IF(B22&lt;基本情報!$C$13,"-",IF(B22&gt;=基本情報!$E$13+1,"×",IF(AND(B22&gt;=基本情報!$C$13,B22&lt;=基本情報!$E$13),"○",IF(TRUE,"×"))))))</f>
        <v>×</v>
      </c>
    </row>
    <row r="23" spans="2:11" x14ac:dyDescent="0.4">
      <c r="B23" s="8">
        <f t="shared" si="4"/>
        <v>46493</v>
      </c>
      <c r="C23" s="36" t="str">
        <f t="shared" si="0"/>
        <v>金</v>
      </c>
      <c r="D23" s="45" t="str">
        <f>IF(WEEKDAY(B23,2)&gt;5,"休日",IFERROR(IF(VLOOKUP(B23,祝日!B:B,1,FALSE),"休日",""),""))</f>
        <v/>
      </c>
      <c r="E23" s="172"/>
      <c r="F23" s="170" t="str">
        <f t="shared" si="1"/>
        <v/>
      </c>
      <c r="G23" s="172"/>
      <c r="H23" s="170" t="str">
        <f t="shared" si="2"/>
        <v/>
      </c>
      <c r="I23" t="str">
        <f t="shared" si="3"/>
        <v>○</v>
      </c>
      <c r="J23" t="str">
        <f>IF(AND(YEAR(B23)=YEAR($B$8)+1,MONTH(B23)=4),"×",IF(B23&lt;基本情報!$C$8,"×",IF(B23&lt;基本情報!$C$9,"-",IF(B23&gt;=基本情報!$E$9+1,"×",IF(AND(B23&gt;=基本情報!$C$9,B23&lt;=基本情報!$E$9),"○",IF(TRUE,"×"))))))</f>
        <v>×</v>
      </c>
      <c r="K23" t="str">
        <f>IF(AND(YEAR(B23)=YEAR($B$8)+1,MONTH(B23)=4),"×",IF(B23&lt;基本情報!$C$12,"×",IF(B23&lt;基本情報!$C$13,"-",IF(B23&gt;=基本情報!$E$13+1,"×",IF(AND(B23&gt;=基本情報!$C$13,B23&lt;=基本情報!$E$13),"○",IF(TRUE,"×"))))))</f>
        <v>×</v>
      </c>
    </row>
    <row r="24" spans="2:11" x14ac:dyDescent="0.4">
      <c r="B24" s="8">
        <f t="shared" si="4"/>
        <v>46494</v>
      </c>
      <c r="C24" s="36" t="str">
        <f t="shared" si="0"/>
        <v>土</v>
      </c>
      <c r="D24" s="45" t="str">
        <f>IF(WEEKDAY(B24,2)&gt;5,"休日",IFERROR(IF(VLOOKUP(B24,祝日!B:B,1,FALSE),"休日",""),""))</f>
        <v>休日</v>
      </c>
      <c r="E24" s="172"/>
      <c r="F24" s="170" t="str">
        <f t="shared" si="1"/>
        <v>休工</v>
      </c>
      <c r="G24" s="172"/>
      <c r="H24" s="170" t="str">
        <f t="shared" si="2"/>
        <v>休工</v>
      </c>
      <c r="I24" t="str">
        <f t="shared" si="3"/>
        <v>○</v>
      </c>
      <c r="J24" t="str">
        <f>IF(AND(YEAR(B24)=YEAR($B$8)+1,MONTH(B24)=4),"×",IF(B24&lt;基本情報!$C$8,"×",IF(B24&lt;基本情報!$C$9,"-",IF(B24&gt;=基本情報!$E$9+1,"×",IF(AND(B24&gt;=基本情報!$C$9,B24&lt;=基本情報!$E$9),"○",IF(TRUE,"×"))))))</f>
        <v>×</v>
      </c>
      <c r="K24" t="str">
        <f>IF(AND(YEAR(B24)=YEAR($B$8)+1,MONTH(B24)=4),"×",IF(B24&lt;基本情報!$C$12,"×",IF(B24&lt;基本情報!$C$13,"-",IF(B24&gt;=基本情報!$E$13+1,"×",IF(AND(B24&gt;=基本情報!$C$13,B24&lt;=基本情報!$E$13),"○",IF(TRUE,"×"))))))</f>
        <v>×</v>
      </c>
    </row>
    <row r="25" spans="2:11" x14ac:dyDescent="0.4">
      <c r="B25" s="8">
        <f t="shared" si="4"/>
        <v>46495</v>
      </c>
      <c r="C25" s="36" t="str">
        <f t="shared" si="0"/>
        <v>日</v>
      </c>
      <c r="D25" s="45" t="str">
        <f>IF(WEEKDAY(B25,2)&gt;5,"休日",IFERROR(IF(VLOOKUP(B25,祝日!B:B,1,FALSE),"休日",""),""))</f>
        <v>休日</v>
      </c>
      <c r="E25" s="172"/>
      <c r="F25" s="170" t="str">
        <f t="shared" si="1"/>
        <v>休工</v>
      </c>
      <c r="G25" s="172"/>
      <c r="H25" s="170" t="str">
        <f t="shared" si="2"/>
        <v>休工</v>
      </c>
      <c r="I25" t="str">
        <f t="shared" si="3"/>
        <v>○</v>
      </c>
      <c r="J25" t="str">
        <f>IF(AND(YEAR(B25)=YEAR($B$8)+1,MONTH(B25)=4),"×",IF(B25&lt;基本情報!$C$8,"×",IF(B25&lt;基本情報!$C$9,"-",IF(B25&gt;=基本情報!$E$9+1,"×",IF(AND(B25&gt;=基本情報!$C$9,B25&lt;=基本情報!$E$9),"○",IF(TRUE,"×"))))))</f>
        <v>×</v>
      </c>
      <c r="K25" t="str">
        <f>IF(AND(YEAR(B25)=YEAR($B$8)+1,MONTH(B25)=4),"×",IF(B25&lt;基本情報!$C$12,"×",IF(B25&lt;基本情報!$C$13,"-",IF(B25&gt;=基本情報!$E$13+1,"×",IF(AND(B25&gt;=基本情報!$C$13,B25&lt;=基本情報!$E$13),"○",IF(TRUE,"×"))))))</f>
        <v>×</v>
      </c>
    </row>
    <row r="26" spans="2:11" x14ac:dyDescent="0.4">
      <c r="B26" s="8">
        <f t="shared" si="4"/>
        <v>46496</v>
      </c>
      <c r="C26" s="36" t="str">
        <f t="shared" si="0"/>
        <v>月</v>
      </c>
      <c r="D26" s="45" t="str">
        <f>IF(WEEKDAY(B26,2)&gt;5,"休日",IFERROR(IF(VLOOKUP(B26,祝日!B:B,1,FALSE),"休日",""),""))</f>
        <v/>
      </c>
      <c r="E26" s="172"/>
      <c r="F26" s="170" t="str">
        <f t="shared" si="1"/>
        <v/>
      </c>
      <c r="G26" s="172"/>
      <c r="H26" s="170" t="str">
        <f t="shared" si="2"/>
        <v/>
      </c>
      <c r="I26" t="str">
        <f t="shared" si="3"/>
        <v>○</v>
      </c>
      <c r="J26" t="str">
        <f>IF(AND(YEAR(B26)=YEAR($B$8)+1,MONTH(B26)=4),"×",IF(B26&lt;基本情報!$C$8,"×",IF(B26&lt;基本情報!$C$9,"-",IF(B26&gt;=基本情報!$E$9+1,"×",IF(AND(B26&gt;=基本情報!$C$9,B26&lt;=基本情報!$E$9),"○",IF(TRUE,"×"))))))</f>
        <v>×</v>
      </c>
      <c r="K26" t="str">
        <f>IF(AND(YEAR(B26)=YEAR($B$8)+1,MONTH(B26)=4),"×",IF(B26&lt;基本情報!$C$12,"×",IF(B26&lt;基本情報!$C$13,"-",IF(B26&gt;=基本情報!$E$13+1,"×",IF(AND(B26&gt;=基本情報!$C$13,B26&lt;=基本情報!$E$13),"○",IF(TRUE,"×"))))))</f>
        <v>×</v>
      </c>
    </row>
    <row r="27" spans="2:11" x14ac:dyDescent="0.4">
      <c r="B27" s="8">
        <f t="shared" si="4"/>
        <v>46497</v>
      </c>
      <c r="C27" s="36" t="str">
        <f t="shared" si="0"/>
        <v>火</v>
      </c>
      <c r="D27" s="45" t="str">
        <f>IF(WEEKDAY(B27,2)&gt;5,"休日",IFERROR(IF(VLOOKUP(B27,祝日!B:B,1,FALSE),"休日",""),""))</f>
        <v/>
      </c>
      <c r="E27" s="172"/>
      <c r="F27" s="170" t="str">
        <f t="shared" si="1"/>
        <v/>
      </c>
      <c r="G27" s="172"/>
      <c r="H27" s="170" t="str">
        <f t="shared" si="2"/>
        <v/>
      </c>
      <c r="I27" t="str">
        <f t="shared" si="3"/>
        <v>○</v>
      </c>
      <c r="J27" t="str">
        <f>IF(AND(YEAR(B27)=YEAR($B$8)+1,MONTH(B27)=4),"×",IF(B27&lt;基本情報!$C$8,"×",IF(B27&lt;基本情報!$C$9,"-",IF(B27&gt;=基本情報!$E$9+1,"×",IF(AND(B27&gt;=基本情報!$C$9,B27&lt;=基本情報!$E$9),"○",IF(TRUE,"×"))))))</f>
        <v>×</v>
      </c>
      <c r="K27" t="str">
        <f>IF(AND(YEAR(B27)=YEAR($B$8)+1,MONTH(B27)=4),"×",IF(B27&lt;基本情報!$C$12,"×",IF(B27&lt;基本情報!$C$13,"-",IF(B27&gt;=基本情報!$E$13+1,"×",IF(AND(B27&gt;=基本情報!$C$13,B27&lt;=基本情報!$E$13),"○",IF(TRUE,"×"))))))</f>
        <v>×</v>
      </c>
    </row>
    <row r="28" spans="2:11" x14ac:dyDescent="0.4">
      <c r="B28" s="8">
        <f t="shared" si="4"/>
        <v>46498</v>
      </c>
      <c r="C28" s="36" t="str">
        <f t="shared" si="0"/>
        <v>水</v>
      </c>
      <c r="D28" s="45" t="str">
        <f>IF(WEEKDAY(B28,2)&gt;5,"休日",IFERROR(IF(VLOOKUP(B28,祝日!B:B,1,FALSE),"休日",""),""))</f>
        <v/>
      </c>
      <c r="E28" s="172"/>
      <c r="F28" s="170" t="str">
        <f t="shared" si="1"/>
        <v/>
      </c>
      <c r="G28" s="172"/>
      <c r="H28" s="170" t="str">
        <f t="shared" si="2"/>
        <v/>
      </c>
      <c r="I28" t="str">
        <f t="shared" si="3"/>
        <v>○</v>
      </c>
      <c r="J28" t="str">
        <f>IF(AND(YEAR(B28)=YEAR($B$8)+1,MONTH(B28)=4),"×",IF(B28&lt;基本情報!$C$8,"×",IF(B28&lt;基本情報!$C$9,"-",IF(B28&gt;=基本情報!$E$9+1,"×",IF(AND(B28&gt;=基本情報!$C$9,B28&lt;=基本情報!$E$9),"○",IF(TRUE,"×"))))))</f>
        <v>×</v>
      </c>
      <c r="K28" t="str">
        <f>IF(AND(YEAR(B28)=YEAR($B$8)+1,MONTH(B28)=4),"×",IF(B28&lt;基本情報!$C$12,"×",IF(B28&lt;基本情報!$C$13,"-",IF(B28&gt;=基本情報!$E$13+1,"×",IF(AND(B28&gt;=基本情報!$C$13,B28&lt;=基本情報!$E$13),"○",IF(TRUE,"×"))))))</f>
        <v>×</v>
      </c>
    </row>
    <row r="29" spans="2:11" x14ac:dyDescent="0.4">
      <c r="B29" s="8">
        <f t="shared" si="4"/>
        <v>46499</v>
      </c>
      <c r="C29" s="36" t="str">
        <f t="shared" si="0"/>
        <v>木</v>
      </c>
      <c r="D29" s="45" t="str">
        <f>IF(WEEKDAY(B29,2)&gt;5,"休日",IFERROR(IF(VLOOKUP(B29,祝日!B:B,1,FALSE),"休日",""),""))</f>
        <v/>
      </c>
      <c r="E29" s="172"/>
      <c r="F29" s="170" t="str">
        <f t="shared" si="1"/>
        <v/>
      </c>
      <c r="G29" s="172"/>
      <c r="H29" s="170" t="str">
        <f t="shared" si="2"/>
        <v/>
      </c>
      <c r="I29" t="str">
        <f t="shared" si="3"/>
        <v>○</v>
      </c>
      <c r="J29" t="str">
        <f>IF(AND(YEAR(B29)=YEAR($B$8)+1,MONTH(B29)=4),"×",IF(B29&lt;基本情報!$C$8,"×",IF(B29&lt;基本情報!$C$9,"-",IF(B29&gt;=基本情報!$E$9+1,"×",IF(AND(B29&gt;=基本情報!$C$9,B29&lt;=基本情報!$E$9),"○",IF(TRUE,"×"))))))</f>
        <v>×</v>
      </c>
      <c r="K29" t="str">
        <f>IF(AND(YEAR(B29)=YEAR($B$8)+1,MONTH(B29)=4),"×",IF(B29&lt;基本情報!$C$12,"×",IF(B29&lt;基本情報!$C$13,"-",IF(B29&gt;=基本情報!$E$13+1,"×",IF(AND(B29&gt;=基本情報!$C$13,B29&lt;=基本情報!$E$13),"○",IF(TRUE,"×"))))))</f>
        <v>×</v>
      </c>
    </row>
    <row r="30" spans="2:11" x14ac:dyDescent="0.4">
      <c r="B30" s="8">
        <f t="shared" si="4"/>
        <v>46500</v>
      </c>
      <c r="C30" s="36" t="str">
        <f t="shared" si="0"/>
        <v>金</v>
      </c>
      <c r="D30" s="45" t="str">
        <f>IF(WEEKDAY(B30,2)&gt;5,"休日",IFERROR(IF(VLOOKUP(B30,祝日!B:B,1,FALSE),"休日",""),""))</f>
        <v/>
      </c>
      <c r="E30" s="172"/>
      <c r="F30" s="170" t="str">
        <f t="shared" si="1"/>
        <v/>
      </c>
      <c r="G30" s="172"/>
      <c r="H30" s="170" t="str">
        <f t="shared" si="2"/>
        <v/>
      </c>
      <c r="I30" t="str">
        <f t="shared" si="3"/>
        <v>○</v>
      </c>
      <c r="J30" t="str">
        <f>IF(AND(YEAR(B30)=YEAR($B$8)+1,MONTH(B30)=4),"×",IF(B30&lt;基本情報!$C$8,"×",IF(B30&lt;基本情報!$C$9,"-",IF(B30&gt;=基本情報!$E$9+1,"×",IF(AND(B30&gt;=基本情報!$C$9,B30&lt;=基本情報!$E$9),"○",IF(TRUE,"×"))))))</f>
        <v>×</v>
      </c>
      <c r="K30" t="str">
        <f>IF(AND(YEAR(B30)=YEAR($B$8)+1,MONTH(B30)=4),"×",IF(B30&lt;基本情報!$C$12,"×",IF(B30&lt;基本情報!$C$13,"-",IF(B30&gt;=基本情報!$E$13+1,"×",IF(AND(B30&gt;=基本情報!$C$13,B30&lt;=基本情報!$E$13),"○",IF(TRUE,"×"))))))</f>
        <v>×</v>
      </c>
    </row>
    <row r="31" spans="2:11" x14ac:dyDescent="0.4">
      <c r="B31" s="8">
        <f t="shared" si="4"/>
        <v>46501</v>
      </c>
      <c r="C31" s="36" t="str">
        <f t="shared" si="0"/>
        <v>土</v>
      </c>
      <c r="D31" s="45" t="str">
        <f>IF(WEEKDAY(B31,2)&gt;5,"休日",IFERROR(IF(VLOOKUP(B31,祝日!B:B,1,FALSE),"休日",""),""))</f>
        <v>休日</v>
      </c>
      <c r="E31" s="172"/>
      <c r="F31" s="170" t="str">
        <f t="shared" si="1"/>
        <v>休工</v>
      </c>
      <c r="G31" s="172"/>
      <c r="H31" s="170" t="str">
        <f t="shared" si="2"/>
        <v>休工</v>
      </c>
      <c r="I31" t="str">
        <f t="shared" si="3"/>
        <v>○</v>
      </c>
      <c r="J31" t="str">
        <f>IF(AND(YEAR(B31)=YEAR($B$8)+1,MONTH(B31)=4),"×",IF(B31&lt;基本情報!$C$8,"×",IF(B31&lt;基本情報!$C$9,"-",IF(B31&gt;=基本情報!$E$9+1,"×",IF(AND(B31&gt;=基本情報!$C$9,B31&lt;=基本情報!$E$9),"○",IF(TRUE,"×"))))))</f>
        <v>×</v>
      </c>
      <c r="K31" t="str">
        <f>IF(AND(YEAR(B31)=YEAR($B$8)+1,MONTH(B31)=4),"×",IF(B31&lt;基本情報!$C$12,"×",IF(B31&lt;基本情報!$C$13,"-",IF(B31&gt;=基本情報!$E$13+1,"×",IF(AND(B31&gt;=基本情報!$C$13,B31&lt;=基本情報!$E$13),"○",IF(TRUE,"×"))))))</f>
        <v>×</v>
      </c>
    </row>
    <row r="32" spans="2:11" x14ac:dyDescent="0.4">
      <c r="B32" s="8">
        <f t="shared" si="4"/>
        <v>46502</v>
      </c>
      <c r="C32" s="36" t="str">
        <f t="shared" si="0"/>
        <v>日</v>
      </c>
      <c r="D32" s="45" t="str">
        <f>IF(WEEKDAY(B32,2)&gt;5,"休日",IFERROR(IF(VLOOKUP(B32,祝日!B:B,1,FALSE),"休日",""),""))</f>
        <v>休日</v>
      </c>
      <c r="E32" s="172"/>
      <c r="F32" s="170" t="str">
        <f t="shared" si="1"/>
        <v>休工</v>
      </c>
      <c r="G32" s="172"/>
      <c r="H32" s="170" t="str">
        <f t="shared" si="2"/>
        <v>休工</v>
      </c>
      <c r="I32" t="str">
        <f t="shared" si="3"/>
        <v>○</v>
      </c>
      <c r="J32" t="str">
        <f>IF(AND(YEAR(B32)=YEAR($B$8)+1,MONTH(B32)=4),"×",IF(B32&lt;基本情報!$C$8,"×",IF(B32&lt;基本情報!$C$9,"-",IF(B32&gt;=基本情報!$E$9+1,"×",IF(AND(B32&gt;=基本情報!$C$9,B32&lt;=基本情報!$E$9),"○",IF(TRUE,"×"))))))</f>
        <v>×</v>
      </c>
      <c r="K32" t="str">
        <f>IF(AND(YEAR(B32)=YEAR($B$8)+1,MONTH(B32)=4),"×",IF(B32&lt;基本情報!$C$12,"×",IF(B32&lt;基本情報!$C$13,"-",IF(B32&gt;=基本情報!$E$13+1,"×",IF(AND(B32&gt;=基本情報!$C$13,B32&lt;=基本情報!$E$13),"○",IF(TRUE,"×"))))))</f>
        <v>×</v>
      </c>
    </row>
    <row r="33" spans="2:11" x14ac:dyDescent="0.4">
      <c r="B33" s="8">
        <f t="shared" si="4"/>
        <v>46503</v>
      </c>
      <c r="C33" s="36" t="str">
        <f t="shared" si="0"/>
        <v>月</v>
      </c>
      <c r="D33" s="45" t="str">
        <f>IF(WEEKDAY(B33,2)&gt;5,"休日",IFERROR(IF(VLOOKUP(B33,祝日!B:B,1,FALSE),"休日",""),""))</f>
        <v/>
      </c>
      <c r="E33" s="172"/>
      <c r="F33" s="170" t="str">
        <f t="shared" si="1"/>
        <v/>
      </c>
      <c r="G33" s="172"/>
      <c r="H33" s="170" t="str">
        <f t="shared" si="2"/>
        <v/>
      </c>
      <c r="I33" t="str">
        <f t="shared" si="3"/>
        <v>○</v>
      </c>
      <c r="J33" t="str">
        <f>IF(AND(YEAR(B33)=YEAR($B$8)+1,MONTH(B33)=4),"×",IF(B33&lt;基本情報!$C$8,"×",IF(B33&lt;基本情報!$C$9,"-",IF(B33&gt;=基本情報!$E$9+1,"×",IF(AND(B33&gt;=基本情報!$C$9,B33&lt;=基本情報!$E$9),"○",IF(TRUE,"×"))))))</f>
        <v>×</v>
      </c>
      <c r="K33" t="str">
        <f>IF(AND(YEAR(B33)=YEAR($B$8)+1,MONTH(B33)=4),"×",IF(B33&lt;基本情報!$C$12,"×",IF(B33&lt;基本情報!$C$13,"-",IF(B33&gt;=基本情報!$E$13+1,"×",IF(AND(B33&gt;=基本情報!$C$13,B33&lt;=基本情報!$E$13),"○",IF(TRUE,"×"))))))</f>
        <v>×</v>
      </c>
    </row>
    <row r="34" spans="2:11" x14ac:dyDescent="0.4">
      <c r="B34" s="8">
        <f t="shared" si="4"/>
        <v>46504</v>
      </c>
      <c r="C34" s="36" t="str">
        <f t="shared" si="0"/>
        <v>火</v>
      </c>
      <c r="D34" s="45" t="str">
        <f>IF(WEEKDAY(B34,2)&gt;5,"休日",IFERROR(IF(VLOOKUP(B34,祝日!B:B,1,FALSE),"休日",""),""))</f>
        <v/>
      </c>
      <c r="E34" s="172"/>
      <c r="F34" s="170" t="str">
        <f t="shared" si="1"/>
        <v/>
      </c>
      <c r="G34" s="172"/>
      <c r="H34" s="170" t="str">
        <f t="shared" si="2"/>
        <v/>
      </c>
      <c r="I34" t="str">
        <f t="shared" si="3"/>
        <v>○</v>
      </c>
      <c r="J34" t="str">
        <f>IF(AND(YEAR(B34)=YEAR($B$8)+1,MONTH(B34)=4),"×",IF(B34&lt;基本情報!$C$8,"×",IF(B34&lt;基本情報!$C$9,"-",IF(B34&gt;=基本情報!$E$9+1,"×",IF(AND(B34&gt;=基本情報!$C$9,B34&lt;=基本情報!$E$9),"○",IF(TRUE,"×"))))))</f>
        <v>×</v>
      </c>
      <c r="K34" t="str">
        <f>IF(AND(YEAR(B34)=YEAR($B$8)+1,MONTH(B34)=4),"×",IF(B34&lt;基本情報!$C$12,"×",IF(B34&lt;基本情報!$C$13,"-",IF(B34&gt;=基本情報!$E$13+1,"×",IF(AND(B34&gt;=基本情報!$C$13,B34&lt;=基本情報!$E$13),"○",IF(TRUE,"×"))))))</f>
        <v>×</v>
      </c>
    </row>
    <row r="35" spans="2:11" x14ac:dyDescent="0.4">
      <c r="B35" s="8">
        <f t="shared" si="4"/>
        <v>46505</v>
      </c>
      <c r="C35" s="36" t="str">
        <f t="shared" si="0"/>
        <v>水</v>
      </c>
      <c r="D35" s="45" t="str">
        <f>IF(WEEKDAY(B35,2)&gt;5,"休日",IFERROR(IF(VLOOKUP(B35,祝日!B:B,1,FALSE),"休日",""),""))</f>
        <v/>
      </c>
      <c r="E35" s="172"/>
      <c r="F35" s="170" t="str">
        <f t="shared" si="1"/>
        <v/>
      </c>
      <c r="G35" s="172"/>
      <c r="H35" s="170" t="str">
        <f t="shared" si="2"/>
        <v/>
      </c>
      <c r="I35" t="str">
        <f t="shared" si="3"/>
        <v>○</v>
      </c>
      <c r="J35" t="str">
        <f>IF(AND(YEAR(B35)=YEAR($B$8)+1,MONTH(B35)=4),"×",IF(B35&lt;基本情報!$C$8,"×",IF(B35&lt;基本情報!$C$9,"-",IF(B35&gt;=基本情報!$E$9+1,"×",IF(AND(B35&gt;=基本情報!$C$9,B35&lt;=基本情報!$E$9),"○",IF(TRUE,"×"))))))</f>
        <v>×</v>
      </c>
      <c r="K35" t="str">
        <f>IF(AND(YEAR(B35)=YEAR($B$8)+1,MONTH(B35)=4),"×",IF(B35&lt;基本情報!$C$12,"×",IF(B35&lt;基本情報!$C$13,"-",IF(B35&gt;=基本情報!$E$13+1,"×",IF(AND(B35&gt;=基本情報!$C$13,B35&lt;=基本情報!$E$13),"○",IF(TRUE,"×"))))))</f>
        <v>×</v>
      </c>
    </row>
    <row r="36" spans="2:11" x14ac:dyDescent="0.4">
      <c r="B36" s="8">
        <f t="shared" si="4"/>
        <v>46506</v>
      </c>
      <c r="C36" s="36" t="str">
        <f t="shared" si="0"/>
        <v>木</v>
      </c>
      <c r="D36" s="45" t="str">
        <f>IF(WEEKDAY(B36,2)&gt;5,"休日",IFERROR(IF(VLOOKUP(B36,祝日!B:B,1,FALSE),"休日",""),""))</f>
        <v>休日</v>
      </c>
      <c r="E36" s="172"/>
      <c r="F36" s="170" t="str">
        <f t="shared" si="1"/>
        <v>休工</v>
      </c>
      <c r="G36" s="172"/>
      <c r="H36" s="170" t="str">
        <f t="shared" si="2"/>
        <v>休工</v>
      </c>
      <c r="I36" t="str">
        <f t="shared" si="3"/>
        <v>○</v>
      </c>
      <c r="J36" t="str">
        <f>IF(AND(YEAR(B36)=YEAR($B$8)+1,MONTH(B36)=4),"×",IF(B36&lt;基本情報!$C$8,"×",IF(B36&lt;基本情報!$C$9,"-",IF(B36&gt;=基本情報!$E$9+1,"×",IF(AND(B36&gt;=基本情報!$C$9,B36&lt;=基本情報!$E$9),"○",IF(TRUE,"×"))))))</f>
        <v>×</v>
      </c>
      <c r="K36" t="str">
        <f>IF(AND(YEAR(B36)=YEAR($B$8)+1,MONTH(B36)=4),"×",IF(B36&lt;基本情報!$C$12,"×",IF(B36&lt;基本情報!$C$13,"-",IF(B36&gt;=基本情報!$E$13+1,"×",IF(AND(B36&gt;=基本情報!$C$13,B36&lt;=基本情報!$E$13),"○",IF(TRUE,"×"))))))</f>
        <v>×</v>
      </c>
    </row>
    <row r="37" spans="2:11" x14ac:dyDescent="0.4">
      <c r="B37" s="8">
        <f t="shared" si="4"/>
        <v>46507</v>
      </c>
      <c r="C37" s="36" t="str">
        <f t="shared" si="0"/>
        <v>金</v>
      </c>
      <c r="D37" s="45" t="str">
        <f>IF(WEEKDAY(B37,2)&gt;5,"休日",IFERROR(IF(VLOOKUP(B37,祝日!B:B,1,FALSE),"休日",""),""))</f>
        <v/>
      </c>
      <c r="E37" s="172"/>
      <c r="F37" s="170" t="str">
        <f t="shared" si="1"/>
        <v/>
      </c>
      <c r="G37" s="172"/>
      <c r="H37" s="170" t="str">
        <f t="shared" si="2"/>
        <v/>
      </c>
      <c r="I37" t="str">
        <f t="shared" si="3"/>
        <v>○</v>
      </c>
      <c r="J37" t="str">
        <f>IF(AND(YEAR(B37)=YEAR($B$8)+1,MONTH(B37)=4),"×",IF(B37&lt;基本情報!$C$8,"×",IF(B37&lt;基本情報!$C$9,"-",IF(B37&gt;=基本情報!$E$9+1,"×",IF(AND(B37&gt;=基本情報!$C$9,B37&lt;=基本情報!$E$9),"○",IF(TRUE,"×"))))))</f>
        <v>×</v>
      </c>
      <c r="K37" t="str">
        <f>IF(AND(YEAR(B37)=YEAR($B$8)+1,MONTH(B37)=4),"×",IF(B37&lt;基本情報!$C$12,"×",IF(B37&lt;基本情報!$C$13,"-",IF(B37&gt;=基本情報!$E$13+1,"×",IF(AND(B37&gt;=基本情報!$C$13,B37&lt;=基本情報!$E$13),"○",IF(TRUE,"×"))))))</f>
        <v>×</v>
      </c>
    </row>
    <row r="38" spans="2:11" x14ac:dyDescent="0.4">
      <c r="B38" s="8">
        <f t="shared" si="4"/>
        <v>46508</v>
      </c>
      <c r="C38" s="36" t="str">
        <f t="shared" si="0"/>
        <v>土</v>
      </c>
      <c r="D38" s="45" t="str">
        <f>IF(WEEKDAY(B38,2)&gt;5,"休日",IFERROR(IF(VLOOKUP(B38,祝日!B:B,1,FALSE),"休日",""),""))</f>
        <v>休日</v>
      </c>
      <c r="E38" s="172"/>
      <c r="F38" s="170" t="str">
        <f t="shared" si="1"/>
        <v>休工</v>
      </c>
      <c r="G38" s="172"/>
      <c r="H38" s="170" t="str">
        <f t="shared" si="2"/>
        <v>休工</v>
      </c>
      <c r="I38" t="str">
        <f t="shared" si="3"/>
        <v>○</v>
      </c>
      <c r="J38" t="str">
        <f>IF(AND(YEAR(B38)=YEAR($B$8)+1,MONTH(B38)=4),"×",IF(B38&lt;基本情報!$C$8,"×",IF(B38&lt;基本情報!$C$9,"-",IF(B38&gt;=基本情報!$E$9+1,"×",IF(AND(B38&gt;=基本情報!$C$9,B38&lt;=基本情報!$E$9),"○",IF(TRUE,"×"))))))</f>
        <v>×</v>
      </c>
      <c r="K38" t="str">
        <f>IF(AND(YEAR(B38)=YEAR($B$8)+1,MONTH(B38)=4),"×",IF(B38&lt;基本情報!$C$12,"×",IF(B38&lt;基本情報!$C$13,"-",IF(B38&gt;=基本情報!$E$13+1,"×",IF(AND(B38&gt;=基本情報!$C$13,B38&lt;=基本情報!$E$13),"○",IF(TRUE,"×"))))))</f>
        <v>×</v>
      </c>
    </row>
    <row r="39" spans="2:11" x14ac:dyDescent="0.4">
      <c r="B39" s="8">
        <f t="shared" si="4"/>
        <v>46509</v>
      </c>
      <c r="C39" s="36" t="str">
        <f t="shared" si="0"/>
        <v>日</v>
      </c>
      <c r="D39" s="45" t="str">
        <f>IF(WEEKDAY(B39,2)&gt;5,"休日",IFERROR(IF(VLOOKUP(B39,祝日!B:B,1,FALSE),"休日",""),""))</f>
        <v>休日</v>
      </c>
      <c r="E39" s="172"/>
      <c r="F39" s="170" t="str">
        <f t="shared" si="1"/>
        <v>休工</v>
      </c>
      <c r="G39" s="172"/>
      <c r="H39" s="170" t="str">
        <f t="shared" si="2"/>
        <v>休工</v>
      </c>
      <c r="I39" t="str">
        <f t="shared" si="3"/>
        <v>○</v>
      </c>
      <c r="J39" t="str">
        <f>IF(AND(YEAR(B39)=YEAR($B$8)+1,MONTH(B39)=4),"×",IF(B39&lt;基本情報!$C$8,"×",IF(B39&lt;基本情報!$C$9,"-",IF(B39&gt;=基本情報!$E$9+1,"×",IF(AND(B39&gt;=基本情報!$C$9,B39&lt;=基本情報!$E$9),"○",IF(TRUE,"×"))))))</f>
        <v>×</v>
      </c>
      <c r="K39" t="str">
        <f>IF(AND(YEAR(B39)=YEAR($B$8)+1,MONTH(B39)=4),"×",IF(B39&lt;基本情報!$C$12,"×",IF(B39&lt;基本情報!$C$13,"-",IF(B39&gt;=基本情報!$E$13+1,"×",IF(AND(B39&gt;=基本情報!$C$13,B39&lt;=基本情報!$E$13),"○",IF(TRUE,"×"))))))</f>
        <v>×</v>
      </c>
    </row>
    <row r="40" spans="2:11" x14ac:dyDescent="0.4">
      <c r="B40" s="8">
        <f t="shared" si="4"/>
        <v>46510</v>
      </c>
      <c r="C40" s="36" t="str">
        <f t="shared" si="0"/>
        <v>月</v>
      </c>
      <c r="D40" s="45" t="str">
        <f>IF(WEEKDAY(B40,2)&gt;5,"休日",IFERROR(IF(VLOOKUP(B40,祝日!B:B,1,FALSE),"休日",""),""))</f>
        <v>休日</v>
      </c>
      <c r="E40" s="172"/>
      <c r="F40" s="170" t="str">
        <f t="shared" si="1"/>
        <v>休工</v>
      </c>
      <c r="G40" s="172"/>
      <c r="H40" s="170" t="str">
        <f t="shared" si="2"/>
        <v>休工</v>
      </c>
      <c r="I40" t="str">
        <f t="shared" si="3"/>
        <v>○</v>
      </c>
      <c r="J40" t="str">
        <f>IF(AND(YEAR(B40)=YEAR($B$8)+1,MONTH(B40)=4),"×",IF(B40&lt;基本情報!$C$8,"×",IF(B40&lt;基本情報!$C$9,"-",IF(B40&gt;=基本情報!$E$9+1,"×",IF(AND(B40&gt;=基本情報!$C$9,B40&lt;=基本情報!$E$9),"○",IF(TRUE,"×"))))))</f>
        <v>×</v>
      </c>
      <c r="K40" t="str">
        <f>IF(AND(YEAR(B40)=YEAR($B$8)+1,MONTH(B40)=4),"×",IF(B40&lt;基本情報!$C$12,"×",IF(B40&lt;基本情報!$C$13,"-",IF(B40&gt;=基本情報!$E$13+1,"×",IF(AND(B40&gt;=基本情報!$C$13,B40&lt;=基本情報!$E$13),"○",IF(TRUE,"×"))))))</f>
        <v>×</v>
      </c>
    </row>
    <row r="41" spans="2:11" x14ac:dyDescent="0.4">
      <c r="B41" s="8">
        <f t="shared" si="4"/>
        <v>46511</v>
      </c>
      <c r="C41" s="36" t="str">
        <f t="shared" si="0"/>
        <v>火</v>
      </c>
      <c r="D41" s="45" t="str">
        <f>IF(WEEKDAY(B41,2)&gt;5,"休日",IFERROR(IF(VLOOKUP(B41,祝日!B:B,1,FALSE),"休日",""),""))</f>
        <v>休日</v>
      </c>
      <c r="E41" s="172"/>
      <c r="F41" s="170" t="str">
        <f t="shared" si="1"/>
        <v>休工</v>
      </c>
      <c r="G41" s="172"/>
      <c r="H41" s="170" t="str">
        <f t="shared" si="2"/>
        <v>休工</v>
      </c>
      <c r="I41" t="str">
        <f t="shared" si="3"/>
        <v>○</v>
      </c>
      <c r="J41" t="str">
        <f>IF(AND(YEAR(B41)=YEAR($B$8)+1,MONTH(B41)=4),"×",IF(B41&lt;基本情報!$C$8,"×",IF(B41&lt;基本情報!$C$9,"-",IF(B41&gt;=基本情報!$E$9+1,"×",IF(AND(B41&gt;=基本情報!$C$9,B41&lt;=基本情報!$E$9),"○",IF(TRUE,"×"))))))</f>
        <v>×</v>
      </c>
      <c r="K41" t="str">
        <f>IF(AND(YEAR(B41)=YEAR($B$8)+1,MONTH(B41)=4),"×",IF(B41&lt;基本情報!$C$12,"×",IF(B41&lt;基本情報!$C$13,"-",IF(B41&gt;=基本情報!$E$13+1,"×",IF(AND(B41&gt;=基本情報!$C$13,B41&lt;=基本情報!$E$13),"○",IF(TRUE,"×"))))))</f>
        <v>×</v>
      </c>
    </row>
    <row r="42" spans="2:11" x14ac:dyDescent="0.4">
      <c r="B42" s="8">
        <f t="shared" si="4"/>
        <v>46512</v>
      </c>
      <c r="C42" s="36" t="str">
        <f t="shared" si="0"/>
        <v>水</v>
      </c>
      <c r="D42" s="45" t="str">
        <f>IF(WEEKDAY(B42,2)&gt;5,"休日",IFERROR(IF(VLOOKUP(B42,祝日!B:B,1,FALSE),"休日",""),""))</f>
        <v>休日</v>
      </c>
      <c r="E42" s="172"/>
      <c r="F42" s="170" t="str">
        <f t="shared" si="1"/>
        <v>休工</v>
      </c>
      <c r="G42" s="172"/>
      <c r="H42" s="170" t="str">
        <f t="shared" si="2"/>
        <v>休工</v>
      </c>
      <c r="I42" t="str">
        <f t="shared" si="3"/>
        <v>○</v>
      </c>
      <c r="J42" t="str">
        <f>IF(AND(YEAR(B42)=YEAR($B$8)+1,MONTH(B42)=4),"×",IF(B42&lt;基本情報!$C$8,"×",IF(B42&lt;基本情報!$C$9,"-",IF(B42&gt;=基本情報!$E$9+1,"×",IF(AND(B42&gt;=基本情報!$C$9,B42&lt;=基本情報!$E$9),"○",IF(TRUE,"×"))))))</f>
        <v>×</v>
      </c>
      <c r="K42" t="str">
        <f>IF(AND(YEAR(B42)=YEAR($B$8)+1,MONTH(B42)=4),"×",IF(B42&lt;基本情報!$C$12,"×",IF(B42&lt;基本情報!$C$13,"-",IF(B42&gt;=基本情報!$E$13+1,"×",IF(AND(B42&gt;=基本情報!$C$13,B42&lt;=基本情報!$E$13),"○",IF(TRUE,"×"))))))</f>
        <v>×</v>
      </c>
    </row>
    <row r="43" spans="2:11" x14ac:dyDescent="0.4">
      <c r="B43" s="8">
        <f t="shared" si="4"/>
        <v>46513</v>
      </c>
      <c r="C43" s="36" t="str">
        <f t="shared" si="0"/>
        <v>木</v>
      </c>
      <c r="D43" s="45" t="str">
        <f>IF(WEEKDAY(B43,2)&gt;5,"休日",IFERROR(IF(VLOOKUP(B43,祝日!B:B,1,FALSE),"休日",""),""))</f>
        <v/>
      </c>
      <c r="E43" s="172"/>
      <c r="F43" s="170" t="str">
        <f t="shared" si="1"/>
        <v/>
      </c>
      <c r="G43" s="172"/>
      <c r="H43" s="170" t="str">
        <f t="shared" si="2"/>
        <v/>
      </c>
      <c r="I43" t="str">
        <f t="shared" si="3"/>
        <v>○</v>
      </c>
      <c r="J43" t="str">
        <f>IF(AND(YEAR(B43)=YEAR($B$8)+1,MONTH(B43)=4),"×",IF(B43&lt;基本情報!$C$8,"×",IF(B43&lt;基本情報!$C$9,"-",IF(B43&gt;=基本情報!$E$9+1,"×",IF(AND(B43&gt;=基本情報!$C$9,B43&lt;=基本情報!$E$9),"○",IF(TRUE,"×"))))))</f>
        <v>×</v>
      </c>
      <c r="K43" t="str">
        <f>IF(AND(YEAR(B43)=YEAR($B$8)+1,MONTH(B43)=4),"×",IF(B43&lt;基本情報!$C$12,"×",IF(B43&lt;基本情報!$C$13,"-",IF(B43&gt;=基本情報!$E$13+1,"×",IF(AND(B43&gt;=基本情報!$C$13,B43&lt;=基本情報!$E$13),"○",IF(TRUE,"×"))))))</f>
        <v>×</v>
      </c>
    </row>
    <row r="44" spans="2:11" x14ac:dyDescent="0.4">
      <c r="B44" s="8">
        <f t="shared" si="4"/>
        <v>46514</v>
      </c>
      <c r="C44" s="36" t="str">
        <f t="shared" si="0"/>
        <v>金</v>
      </c>
      <c r="D44" s="45" t="str">
        <f>IF(WEEKDAY(B44,2)&gt;5,"休日",IFERROR(IF(VLOOKUP(B44,祝日!B:B,1,FALSE),"休日",""),""))</f>
        <v/>
      </c>
      <c r="E44" s="172"/>
      <c r="F44" s="170" t="str">
        <f t="shared" si="1"/>
        <v/>
      </c>
      <c r="G44" s="172"/>
      <c r="H44" s="170" t="str">
        <f t="shared" si="2"/>
        <v/>
      </c>
      <c r="I44" t="str">
        <f t="shared" si="3"/>
        <v>○</v>
      </c>
      <c r="J44" t="str">
        <f>IF(AND(YEAR(B44)=YEAR($B$8)+1,MONTH(B44)=4),"×",IF(B44&lt;基本情報!$C$8,"×",IF(B44&lt;基本情報!$C$9,"-",IF(B44&gt;=基本情報!$E$9+1,"×",IF(AND(B44&gt;=基本情報!$C$9,B44&lt;=基本情報!$E$9),"○",IF(TRUE,"×"))))))</f>
        <v>×</v>
      </c>
      <c r="K44" t="str">
        <f>IF(AND(YEAR(B44)=YEAR($B$8)+1,MONTH(B44)=4),"×",IF(B44&lt;基本情報!$C$12,"×",IF(B44&lt;基本情報!$C$13,"-",IF(B44&gt;=基本情報!$E$13+1,"×",IF(AND(B44&gt;=基本情報!$C$13,B44&lt;=基本情報!$E$13),"○",IF(TRUE,"×"))))))</f>
        <v>×</v>
      </c>
    </row>
    <row r="45" spans="2:11" x14ac:dyDescent="0.4">
      <c r="B45" s="8">
        <f t="shared" si="4"/>
        <v>46515</v>
      </c>
      <c r="C45" s="36" t="str">
        <f t="shared" si="0"/>
        <v>土</v>
      </c>
      <c r="D45" s="45" t="str">
        <f>IF(WEEKDAY(B45,2)&gt;5,"休日",IFERROR(IF(VLOOKUP(B45,祝日!B:B,1,FALSE),"休日",""),""))</f>
        <v>休日</v>
      </c>
      <c r="E45" s="172"/>
      <c r="F45" s="170" t="str">
        <f t="shared" si="1"/>
        <v>休工</v>
      </c>
      <c r="G45" s="172"/>
      <c r="H45" s="170" t="str">
        <f t="shared" si="2"/>
        <v>休工</v>
      </c>
      <c r="I45" t="str">
        <f t="shared" si="3"/>
        <v>○</v>
      </c>
      <c r="J45" t="str">
        <f>IF(AND(YEAR(B45)=YEAR($B$8)+1,MONTH(B45)=4),"×",IF(B45&lt;基本情報!$C$8,"×",IF(B45&lt;基本情報!$C$9,"-",IF(B45&gt;=基本情報!$E$9+1,"×",IF(AND(B45&gt;=基本情報!$C$9,B45&lt;=基本情報!$E$9),"○",IF(TRUE,"×"))))))</f>
        <v>×</v>
      </c>
      <c r="K45" t="str">
        <f>IF(AND(YEAR(B45)=YEAR($B$8)+1,MONTH(B45)=4),"×",IF(B45&lt;基本情報!$C$12,"×",IF(B45&lt;基本情報!$C$13,"-",IF(B45&gt;=基本情報!$E$13+1,"×",IF(AND(B45&gt;=基本情報!$C$13,B45&lt;=基本情報!$E$13),"○",IF(TRUE,"×"))))))</f>
        <v>×</v>
      </c>
    </row>
    <row r="46" spans="2:11" x14ac:dyDescent="0.4">
      <c r="B46" s="8">
        <f t="shared" si="4"/>
        <v>46516</v>
      </c>
      <c r="C46" s="36" t="str">
        <f t="shared" si="0"/>
        <v>日</v>
      </c>
      <c r="D46" s="45" t="str">
        <f>IF(WEEKDAY(B46,2)&gt;5,"休日",IFERROR(IF(VLOOKUP(B46,祝日!B:B,1,FALSE),"休日",""),""))</f>
        <v>休日</v>
      </c>
      <c r="E46" s="172"/>
      <c r="F46" s="170" t="str">
        <f t="shared" si="1"/>
        <v>休工</v>
      </c>
      <c r="G46" s="172"/>
      <c r="H46" s="170" t="str">
        <f t="shared" si="2"/>
        <v>休工</v>
      </c>
      <c r="I46" t="str">
        <f t="shared" si="3"/>
        <v>○</v>
      </c>
      <c r="J46" t="str">
        <f>IF(AND(YEAR(B46)=YEAR($B$8)+1,MONTH(B46)=4),"×",IF(B46&lt;基本情報!$C$8,"×",IF(B46&lt;基本情報!$C$9,"-",IF(B46&gt;=基本情報!$E$9+1,"×",IF(AND(B46&gt;=基本情報!$C$9,B46&lt;=基本情報!$E$9),"○",IF(TRUE,"×"))))))</f>
        <v>×</v>
      </c>
      <c r="K46" t="str">
        <f>IF(AND(YEAR(B46)=YEAR($B$8)+1,MONTH(B46)=4),"×",IF(B46&lt;基本情報!$C$12,"×",IF(B46&lt;基本情報!$C$13,"-",IF(B46&gt;=基本情報!$E$13+1,"×",IF(AND(B46&gt;=基本情報!$C$13,B46&lt;=基本情報!$E$13),"○",IF(TRUE,"×"))))))</f>
        <v>×</v>
      </c>
    </row>
    <row r="47" spans="2:11" x14ac:dyDescent="0.4">
      <c r="B47" s="8">
        <f t="shared" si="4"/>
        <v>46517</v>
      </c>
      <c r="C47" s="36" t="str">
        <f t="shared" si="0"/>
        <v>月</v>
      </c>
      <c r="D47" s="45" t="str">
        <f>IF(WEEKDAY(B47,2)&gt;5,"休日",IFERROR(IF(VLOOKUP(B47,祝日!B:B,1,FALSE),"休日",""),""))</f>
        <v/>
      </c>
      <c r="E47" s="172"/>
      <c r="F47" s="170" t="str">
        <f t="shared" si="1"/>
        <v/>
      </c>
      <c r="G47" s="172"/>
      <c r="H47" s="170" t="str">
        <f t="shared" si="2"/>
        <v/>
      </c>
      <c r="I47" t="str">
        <f t="shared" si="3"/>
        <v>○</v>
      </c>
      <c r="J47" t="str">
        <f>IF(AND(YEAR(B47)=YEAR($B$8)+1,MONTH(B47)=4),"×",IF(B47&lt;基本情報!$C$8,"×",IF(B47&lt;基本情報!$C$9,"-",IF(B47&gt;=基本情報!$E$9+1,"×",IF(AND(B47&gt;=基本情報!$C$9,B47&lt;=基本情報!$E$9),"○",IF(TRUE,"×"))))))</f>
        <v>×</v>
      </c>
      <c r="K47" t="str">
        <f>IF(AND(YEAR(B47)=YEAR($B$8)+1,MONTH(B47)=4),"×",IF(B47&lt;基本情報!$C$12,"×",IF(B47&lt;基本情報!$C$13,"-",IF(B47&gt;=基本情報!$E$13+1,"×",IF(AND(B47&gt;=基本情報!$C$13,B47&lt;=基本情報!$E$13),"○",IF(TRUE,"×"))))))</f>
        <v>×</v>
      </c>
    </row>
    <row r="48" spans="2:11" x14ac:dyDescent="0.4">
      <c r="B48" s="8">
        <f t="shared" si="4"/>
        <v>46518</v>
      </c>
      <c r="C48" s="36" t="str">
        <f t="shared" si="0"/>
        <v>火</v>
      </c>
      <c r="D48" s="45" t="str">
        <f>IF(WEEKDAY(B48,2)&gt;5,"休日",IFERROR(IF(VLOOKUP(B48,祝日!B:B,1,FALSE),"休日",""),""))</f>
        <v/>
      </c>
      <c r="E48" s="172"/>
      <c r="F48" s="170" t="str">
        <f t="shared" si="1"/>
        <v/>
      </c>
      <c r="G48" s="172"/>
      <c r="H48" s="170" t="str">
        <f t="shared" si="2"/>
        <v/>
      </c>
      <c r="I48" t="str">
        <f t="shared" si="3"/>
        <v>○</v>
      </c>
      <c r="J48" t="str">
        <f>IF(AND(YEAR(B48)=YEAR($B$8)+1,MONTH(B48)=4),"×",IF(B48&lt;基本情報!$C$8,"×",IF(B48&lt;基本情報!$C$9,"-",IF(B48&gt;=基本情報!$E$9+1,"×",IF(AND(B48&gt;=基本情報!$C$9,B48&lt;=基本情報!$E$9),"○",IF(TRUE,"×"))))))</f>
        <v>×</v>
      </c>
      <c r="K48" t="str">
        <f>IF(AND(YEAR(B48)=YEAR($B$8)+1,MONTH(B48)=4),"×",IF(B48&lt;基本情報!$C$12,"×",IF(B48&lt;基本情報!$C$13,"-",IF(B48&gt;=基本情報!$E$13+1,"×",IF(AND(B48&gt;=基本情報!$C$13,B48&lt;=基本情報!$E$13),"○",IF(TRUE,"×"))))))</f>
        <v>×</v>
      </c>
    </row>
    <row r="49" spans="2:11" x14ac:dyDescent="0.4">
      <c r="B49" s="8">
        <f t="shared" si="4"/>
        <v>46519</v>
      </c>
      <c r="C49" s="36" t="str">
        <f t="shared" si="0"/>
        <v>水</v>
      </c>
      <c r="D49" s="45" t="str">
        <f>IF(WEEKDAY(B49,2)&gt;5,"休日",IFERROR(IF(VLOOKUP(B49,祝日!B:B,1,FALSE),"休日",""),""))</f>
        <v/>
      </c>
      <c r="E49" s="172"/>
      <c r="F49" s="170" t="str">
        <f t="shared" si="1"/>
        <v/>
      </c>
      <c r="G49" s="172"/>
      <c r="H49" s="170" t="str">
        <f t="shared" si="2"/>
        <v/>
      </c>
      <c r="I49" t="str">
        <f t="shared" si="3"/>
        <v>○</v>
      </c>
      <c r="J49" t="str">
        <f>IF(AND(YEAR(B49)=YEAR($B$8)+1,MONTH(B49)=4),"×",IF(B49&lt;基本情報!$C$8,"×",IF(B49&lt;基本情報!$C$9,"-",IF(B49&gt;=基本情報!$E$9+1,"×",IF(AND(B49&gt;=基本情報!$C$9,B49&lt;=基本情報!$E$9),"○",IF(TRUE,"×"))))))</f>
        <v>×</v>
      </c>
      <c r="K49" t="str">
        <f>IF(AND(YEAR(B49)=YEAR($B$8)+1,MONTH(B49)=4),"×",IF(B49&lt;基本情報!$C$12,"×",IF(B49&lt;基本情報!$C$13,"-",IF(B49&gt;=基本情報!$E$13+1,"×",IF(AND(B49&gt;=基本情報!$C$13,B49&lt;=基本情報!$E$13),"○",IF(TRUE,"×"))))))</f>
        <v>×</v>
      </c>
    </row>
    <row r="50" spans="2:11" x14ac:dyDescent="0.4">
      <c r="B50" s="8">
        <f t="shared" si="4"/>
        <v>46520</v>
      </c>
      <c r="C50" s="36" t="str">
        <f t="shared" si="0"/>
        <v>木</v>
      </c>
      <c r="D50" s="45" t="str">
        <f>IF(WEEKDAY(B50,2)&gt;5,"休日",IFERROR(IF(VLOOKUP(B50,祝日!B:B,1,FALSE),"休日",""),""))</f>
        <v/>
      </c>
      <c r="E50" s="172"/>
      <c r="F50" s="170" t="str">
        <f t="shared" si="1"/>
        <v/>
      </c>
      <c r="G50" s="172"/>
      <c r="H50" s="170" t="str">
        <f t="shared" si="2"/>
        <v/>
      </c>
      <c r="I50" t="str">
        <f t="shared" si="3"/>
        <v>○</v>
      </c>
      <c r="J50" t="str">
        <f>IF(AND(YEAR(B50)=YEAR($B$8)+1,MONTH(B50)=4),"×",IF(B50&lt;基本情報!$C$8,"×",IF(B50&lt;基本情報!$C$9,"-",IF(B50&gt;=基本情報!$E$9+1,"×",IF(AND(B50&gt;=基本情報!$C$9,B50&lt;=基本情報!$E$9),"○",IF(TRUE,"×"))))))</f>
        <v>×</v>
      </c>
      <c r="K50" t="str">
        <f>IF(AND(YEAR(B50)=YEAR($B$8)+1,MONTH(B50)=4),"×",IF(B50&lt;基本情報!$C$12,"×",IF(B50&lt;基本情報!$C$13,"-",IF(B50&gt;=基本情報!$E$13+1,"×",IF(AND(B50&gt;=基本情報!$C$13,B50&lt;=基本情報!$E$13),"○",IF(TRUE,"×"))))))</f>
        <v>×</v>
      </c>
    </row>
    <row r="51" spans="2:11" x14ac:dyDescent="0.4">
      <c r="B51" s="8">
        <f t="shared" si="4"/>
        <v>46521</v>
      </c>
      <c r="C51" s="36" t="str">
        <f t="shared" si="0"/>
        <v>金</v>
      </c>
      <c r="D51" s="45" t="str">
        <f>IF(WEEKDAY(B51,2)&gt;5,"休日",IFERROR(IF(VLOOKUP(B51,祝日!B:B,1,FALSE),"休日",""),""))</f>
        <v/>
      </c>
      <c r="E51" s="172"/>
      <c r="F51" s="170" t="str">
        <f t="shared" si="1"/>
        <v/>
      </c>
      <c r="G51" s="172"/>
      <c r="H51" s="170" t="str">
        <f t="shared" si="2"/>
        <v/>
      </c>
      <c r="I51" t="str">
        <f t="shared" si="3"/>
        <v>○</v>
      </c>
      <c r="J51" t="str">
        <f>IF(AND(YEAR(B51)=YEAR($B$8)+1,MONTH(B51)=4),"×",IF(B51&lt;基本情報!$C$8,"×",IF(B51&lt;基本情報!$C$9,"-",IF(B51&gt;=基本情報!$E$9+1,"×",IF(AND(B51&gt;=基本情報!$C$9,B51&lt;=基本情報!$E$9),"○",IF(TRUE,"×"))))))</f>
        <v>×</v>
      </c>
      <c r="K51" t="str">
        <f>IF(AND(YEAR(B51)=YEAR($B$8)+1,MONTH(B51)=4),"×",IF(B51&lt;基本情報!$C$12,"×",IF(B51&lt;基本情報!$C$13,"-",IF(B51&gt;=基本情報!$E$13+1,"×",IF(AND(B51&gt;=基本情報!$C$13,B51&lt;=基本情報!$E$13),"○",IF(TRUE,"×"))))))</f>
        <v>×</v>
      </c>
    </row>
    <row r="52" spans="2:11" x14ac:dyDescent="0.4">
      <c r="B52" s="8">
        <f t="shared" si="4"/>
        <v>46522</v>
      </c>
      <c r="C52" s="36" t="str">
        <f t="shared" si="0"/>
        <v>土</v>
      </c>
      <c r="D52" s="45" t="str">
        <f>IF(WEEKDAY(B52,2)&gt;5,"休日",IFERROR(IF(VLOOKUP(B52,祝日!B:B,1,FALSE),"休日",""),""))</f>
        <v>休日</v>
      </c>
      <c r="E52" s="172"/>
      <c r="F52" s="170" t="str">
        <f t="shared" si="1"/>
        <v>休工</v>
      </c>
      <c r="G52" s="172"/>
      <c r="H52" s="170" t="str">
        <f t="shared" si="2"/>
        <v>休工</v>
      </c>
      <c r="I52" t="str">
        <f t="shared" si="3"/>
        <v>○</v>
      </c>
      <c r="J52" t="str">
        <f>IF(AND(YEAR(B52)=YEAR($B$8)+1,MONTH(B52)=4),"×",IF(B52&lt;基本情報!$C$8,"×",IF(B52&lt;基本情報!$C$9,"-",IF(B52&gt;=基本情報!$E$9+1,"×",IF(AND(B52&gt;=基本情報!$C$9,B52&lt;=基本情報!$E$9),"○",IF(TRUE,"×"))))))</f>
        <v>×</v>
      </c>
      <c r="K52" t="str">
        <f>IF(AND(YEAR(B52)=YEAR($B$8)+1,MONTH(B52)=4),"×",IF(B52&lt;基本情報!$C$12,"×",IF(B52&lt;基本情報!$C$13,"-",IF(B52&gt;=基本情報!$E$13+1,"×",IF(AND(B52&gt;=基本情報!$C$13,B52&lt;=基本情報!$E$13),"○",IF(TRUE,"×"))))))</f>
        <v>×</v>
      </c>
    </row>
    <row r="53" spans="2:11" x14ac:dyDescent="0.4">
      <c r="B53" s="8">
        <f t="shared" si="4"/>
        <v>46523</v>
      </c>
      <c r="C53" s="36" t="str">
        <f t="shared" si="0"/>
        <v>日</v>
      </c>
      <c r="D53" s="45" t="str">
        <f>IF(WEEKDAY(B53,2)&gt;5,"休日",IFERROR(IF(VLOOKUP(B53,祝日!B:B,1,FALSE),"休日",""),""))</f>
        <v>休日</v>
      </c>
      <c r="E53" s="172"/>
      <c r="F53" s="170" t="str">
        <f t="shared" si="1"/>
        <v>休工</v>
      </c>
      <c r="G53" s="172"/>
      <c r="H53" s="170" t="str">
        <f t="shared" si="2"/>
        <v>休工</v>
      </c>
      <c r="I53" t="str">
        <f t="shared" si="3"/>
        <v>○</v>
      </c>
      <c r="J53" t="str">
        <f>IF(AND(YEAR(B53)=YEAR($B$8)+1,MONTH(B53)=4),"×",IF(B53&lt;基本情報!$C$8,"×",IF(B53&lt;基本情報!$C$9,"-",IF(B53&gt;=基本情報!$E$9+1,"×",IF(AND(B53&gt;=基本情報!$C$9,B53&lt;=基本情報!$E$9),"○",IF(TRUE,"×"))))))</f>
        <v>×</v>
      </c>
      <c r="K53" t="str">
        <f>IF(AND(YEAR(B53)=YEAR($B$8)+1,MONTH(B53)=4),"×",IF(B53&lt;基本情報!$C$12,"×",IF(B53&lt;基本情報!$C$13,"-",IF(B53&gt;=基本情報!$E$13+1,"×",IF(AND(B53&gt;=基本情報!$C$13,B53&lt;=基本情報!$E$13),"○",IF(TRUE,"×"))))))</f>
        <v>×</v>
      </c>
    </row>
    <row r="54" spans="2:11" x14ac:dyDescent="0.4">
      <c r="B54" s="8">
        <f t="shared" si="4"/>
        <v>46524</v>
      </c>
      <c r="C54" s="36" t="str">
        <f t="shared" si="0"/>
        <v>月</v>
      </c>
      <c r="D54" s="45" t="str">
        <f>IF(WEEKDAY(B54,2)&gt;5,"休日",IFERROR(IF(VLOOKUP(B54,祝日!B:B,1,FALSE),"休日",""),""))</f>
        <v/>
      </c>
      <c r="E54" s="172"/>
      <c r="F54" s="170" t="str">
        <f t="shared" si="1"/>
        <v/>
      </c>
      <c r="G54" s="172"/>
      <c r="H54" s="170" t="str">
        <f t="shared" si="2"/>
        <v/>
      </c>
      <c r="I54" t="str">
        <f t="shared" si="3"/>
        <v>○</v>
      </c>
      <c r="J54" t="str">
        <f>IF(AND(YEAR(B54)=YEAR($B$8)+1,MONTH(B54)=4),"×",IF(B54&lt;基本情報!$C$8,"×",IF(B54&lt;基本情報!$C$9,"-",IF(B54&gt;=基本情報!$E$9+1,"×",IF(AND(B54&gt;=基本情報!$C$9,B54&lt;=基本情報!$E$9),"○",IF(TRUE,"×"))))))</f>
        <v>×</v>
      </c>
      <c r="K54" t="str">
        <f>IF(AND(YEAR(B54)=YEAR($B$8)+1,MONTH(B54)=4),"×",IF(B54&lt;基本情報!$C$12,"×",IF(B54&lt;基本情報!$C$13,"-",IF(B54&gt;=基本情報!$E$13+1,"×",IF(AND(B54&gt;=基本情報!$C$13,B54&lt;=基本情報!$E$13),"○",IF(TRUE,"×"))))))</f>
        <v>×</v>
      </c>
    </row>
    <row r="55" spans="2:11" x14ac:dyDescent="0.4">
      <c r="B55" s="8">
        <f t="shared" si="4"/>
        <v>46525</v>
      </c>
      <c r="C55" s="36" t="str">
        <f t="shared" si="0"/>
        <v>火</v>
      </c>
      <c r="D55" s="45" t="str">
        <f>IF(WEEKDAY(B55,2)&gt;5,"休日",IFERROR(IF(VLOOKUP(B55,祝日!B:B,1,FALSE),"休日",""),""))</f>
        <v/>
      </c>
      <c r="E55" s="172"/>
      <c r="F55" s="170" t="str">
        <f t="shared" si="1"/>
        <v/>
      </c>
      <c r="G55" s="172"/>
      <c r="H55" s="170" t="str">
        <f t="shared" si="2"/>
        <v/>
      </c>
      <c r="I55" t="str">
        <f t="shared" si="3"/>
        <v>○</v>
      </c>
      <c r="J55" t="str">
        <f>IF(AND(YEAR(B55)=YEAR($B$8)+1,MONTH(B55)=4),"×",IF(B55&lt;基本情報!$C$8,"×",IF(B55&lt;基本情報!$C$9,"-",IF(B55&gt;=基本情報!$E$9+1,"×",IF(AND(B55&gt;=基本情報!$C$9,B55&lt;=基本情報!$E$9),"○",IF(TRUE,"×"))))))</f>
        <v>×</v>
      </c>
      <c r="K55" t="str">
        <f>IF(AND(YEAR(B55)=YEAR($B$8)+1,MONTH(B55)=4),"×",IF(B55&lt;基本情報!$C$12,"×",IF(B55&lt;基本情報!$C$13,"-",IF(B55&gt;=基本情報!$E$13+1,"×",IF(AND(B55&gt;=基本情報!$C$13,B55&lt;=基本情報!$E$13),"○",IF(TRUE,"×"))))))</f>
        <v>×</v>
      </c>
    </row>
    <row r="56" spans="2:11" x14ac:dyDescent="0.4">
      <c r="B56" s="8">
        <f t="shared" si="4"/>
        <v>46526</v>
      </c>
      <c r="C56" s="36" t="str">
        <f t="shared" si="0"/>
        <v>水</v>
      </c>
      <c r="D56" s="45" t="str">
        <f>IF(WEEKDAY(B56,2)&gt;5,"休日",IFERROR(IF(VLOOKUP(B56,祝日!B:B,1,FALSE),"休日",""),""))</f>
        <v/>
      </c>
      <c r="E56" s="172"/>
      <c r="F56" s="170" t="str">
        <f t="shared" si="1"/>
        <v/>
      </c>
      <c r="G56" s="172"/>
      <c r="H56" s="170" t="str">
        <f t="shared" si="2"/>
        <v/>
      </c>
      <c r="I56" t="str">
        <f t="shared" si="3"/>
        <v>○</v>
      </c>
      <c r="J56" t="str">
        <f>IF(AND(YEAR(B56)=YEAR($B$8)+1,MONTH(B56)=4),"×",IF(B56&lt;基本情報!$C$8,"×",IF(B56&lt;基本情報!$C$9,"-",IF(B56&gt;=基本情報!$E$9+1,"×",IF(AND(B56&gt;=基本情報!$C$9,B56&lt;=基本情報!$E$9),"○",IF(TRUE,"×"))))))</f>
        <v>×</v>
      </c>
      <c r="K56" t="str">
        <f>IF(AND(YEAR(B56)=YEAR($B$8)+1,MONTH(B56)=4),"×",IF(B56&lt;基本情報!$C$12,"×",IF(B56&lt;基本情報!$C$13,"-",IF(B56&gt;=基本情報!$E$13+1,"×",IF(AND(B56&gt;=基本情報!$C$13,B56&lt;=基本情報!$E$13),"○",IF(TRUE,"×"))))))</f>
        <v>×</v>
      </c>
    </row>
    <row r="57" spans="2:11" x14ac:dyDescent="0.4">
      <c r="B57" s="8">
        <f t="shared" si="4"/>
        <v>46527</v>
      </c>
      <c r="C57" s="36" t="str">
        <f t="shared" si="0"/>
        <v>木</v>
      </c>
      <c r="D57" s="45" t="str">
        <f>IF(WEEKDAY(B57,2)&gt;5,"休日",IFERROR(IF(VLOOKUP(B57,祝日!B:B,1,FALSE),"休日",""),""))</f>
        <v/>
      </c>
      <c r="E57" s="172"/>
      <c r="F57" s="170" t="str">
        <f t="shared" si="1"/>
        <v/>
      </c>
      <c r="G57" s="172"/>
      <c r="H57" s="170" t="str">
        <f t="shared" si="2"/>
        <v/>
      </c>
      <c r="I57" t="str">
        <f t="shared" si="3"/>
        <v>○</v>
      </c>
      <c r="J57" t="str">
        <f>IF(AND(YEAR(B57)=YEAR($B$8)+1,MONTH(B57)=4),"×",IF(B57&lt;基本情報!$C$8,"×",IF(B57&lt;基本情報!$C$9,"-",IF(B57&gt;=基本情報!$E$9+1,"×",IF(AND(B57&gt;=基本情報!$C$9,B57&lt;=基本情報!$E$9),"○",IF(TRUE,"×"))))))</f>
        <v>×</v>
      </c>
      <c r="K57" t="str">
        <f>IF(AND(YEAR(B57)=YEAR($B$8)+1,MONTH(B57)=4),"×",IF(B57&lt;基本情報!$C$12,"×",IF(B57&lt;基本情報!$C$13,"-",IF(B57&gt;=基本情報!$E$13+1,"×",IF(AND(B57&gt;=基本情報!$C$13,B57&lt;=基本情報!$E$13),"○",IF(TRUE,"×"))))))</f>
        <v>×</v>
      </c>
    </row>
    <row r="58" spans="2:11" x14ac:dyDescent="0.4">
      <c r="B58" s="8">
        <f t="shared" si="4"/>
        <v>46528</v>
      </c>
      <c r="C58" s="36" t="str">
        <f t="shared" si="0"/>
        <v>金</v>
      </c>
      <c r="D58" s="45" t="str">
        <f>IF(WEEKDAY(B58,2)&gt;5,"休日",IFERROR(IF(VLOOKUP(B58,祝日!B:B,1,FALSE),"休日",""),""))</f>
        <v/>
      </c>
      <c r="E58" s="172"/>
      <c r="F58" s="170" t="str">
        <f t="shared" si="1"/>
        <v/>
      </c>
      <c r="G58" s="172"/>
      <c r="H58" s="170" t="str">
        <f t="shared" si="2"/>
        <v/>
      </c>
      <c r="I58" t="str">
        <f t="shared" si="3"/>
        <v>○</v>
      </c>
      <c r="J58" t="str">
        <f>IF(AND(YEAR(B58)=YEAR($B$8)+1,MONTH(B58)=4),"×",IF(B58&lt;基本情報!$C$8,"×",IF(B58&lt;基本情報!$C$9,"-",IF(B58&gt;=基本情報!$E$9+1,"×",IF(AND(B58&gt;=基本情報!$C$9,B58&lt;=基本情報!$E$9),"○",IF(TRUE,"×"))))))</f>
        <v>×</v>
      </c>
      <c r="K58" t="str">
        <f>IF(AND(YEAR(B58)=YEAR($B$8)+1,MONTH(B58)=4),"×",IF(B58&lt;基本情報!$C$12,"×",IF(B58&lt;基本情報!$C$13,"-",IF(B58&gt;=基本情報!$E$13+1,"×",IF(AND(B58&gt;=基本情報!$C$13,B58&lt;=基本情報!$E$13),"○",IF(TRUE,"×"))))))</f>
        <v>×</v>
      </c>
    </row>
    <row r="59" spans="2:11" x14ac:dyDescent="0.4">
      <c r="B59" s="8">
        <f t="shared" si="4"/>
        <v>46529</v>
      </c>
      <c r="C59" s="36" t="str">
        <f t="shared" si="0"/>
        <v>土</v>
      </c>
      <c r="D59" s="45" t="str">
        <f>IF(WEEKDAY(B59,2)&gt;5,"休日",IFERROR(IF(VLOOKUP(B59,祝日!B:B,1,FALSE),"休日",""),""))</f>
        <v>休日</v>
      </c>
      <c r="E59" s="172"/>
      <c r="F59" s="170" t="str">
        <f t="shared" si="1"/>
        <v>休工</v>
      </c>
      <c r="G59" s="172"/>
      <c r="H59" s="170" t="str">
        <f t="shared" si="2"/>
        <v>休工</v>
      </c>
      <c r="I59" t="str">
        <f t="shared" si="3"/>
        <v>○</v>
      </c>
      <c r="J59" t="str">
        <f>IF(AND(YEAR(B59)=YEAR($B$8)+1,MONTH(B59)=4),"×",IF(B59&lt;基本情報!$C$8,"×",IF(B59&lt;基本情報!$C$9,"-",IF(B59&gt;=基本情報!$E$9+1,"×",IF(AND(B59&gt;=基本情報!$C$9,B59&lt;=基本情報!$E$9),"○",IF(TRUE,"×"))))))</f>
        <v>×</v>
      </c>
      <c r="K59" t="str">
        <f>IF(AND(YEAR(B59)=YEAR($B$8)+1,MONTH(B59)=4),"×",IF(B59&lt;基本情報!$C$12,"×",IF(B59&lt;基本情報!$C$13,"-",IF(B59&gt;=基本情報!$E$13+1,"×",IF(AND(B59&gt;=基本情報!$C$13,B59&lt;=基本情報!$E$13),"○",IF(TRUE,"×"))))))</f>
        <v>×</v>
      </c>
    </row>
    <row r="60" spans="2:11" x14ac:dyDescent="0.4">
      <c r="B60" s="8">
        <f t="shared" si="4"/>
        <v>46530</v>
      </c>
      <c r="C60" s="36" t="str">
        <f t="shared" si="0"/>
        <v>日</v>
      </c>
      <c r="D60" s="45" t="str">
        <f>IF(WEEKDAY(B60,2)&gt;5,"休日",IFERROR(IF(VLOOKUP(B60,祝日!B:B,1,FALSE),"休日",""),""))</f>
        <v>休日</v>
      </c>
      <c r="E60" s="172"/>
      <c r="F60" s="170" t="str">
        <f t="shared" si="1"/>
        <v>休工</v>
      </c>
      <c r="G60" s="172"/>
      <c r="H60" s="170" t="str">
        <f t="shared" si="2"/>
        <v>休工</v>
      </c>
      <c r="I60" t="str">
        <f t="shared" si="3"/>
        <v>○</v>
      </c>
      <c r="J60" t="str">
        <f>IF(AND(YEAR(B60)=YEAR($B$8)+1,MONTH(B60)=4),"×",IF(B60&lt;基本情報!$C$8,"×",IF(B60&lt;基本情報!$C$9,"-",IF(B60&gt;=基本情報!$E$9+1,"×",IF(AND(B60&gt;=基本情報!$C$9,B60&lt;=基本情報!$E$9),"○",IF(TRUE,"×"))))))</f>
        <v>×</v>
      </c>
      <c r="K60" t="str">
        <f>IF(AND(YEAR(B60)=YEAR($B$8)+1,MONTH(B60)=4),"×",IF(B60&lt;基本情報!$C$12,"×",IF(B60&lt;基本情報!$C$13,"-",IF(B60&gt;=基本情報!$E$13+1,"×",IF(AND(B60&gt;=基本情報!$C$13,B60&lt;=基本情報!$E$13),"○",IF(TRUE,"×"))))))</f>
        <v>×</v>
      </c>
    </row>
    <row r="61" spans="2:11" x14ac:dyDescent="0.4">
      <c r="B61" s="8">
        <f t="shared" si="4"/>
        <v>46531</v>
      </c>
      <c r="C61" s="36" t="str">
        <f t="shared" si="0"/>
        <v>月</v>
      </c>
      <c r="D61" s="45" t="str">
        <f>IF(WEEKDAY(B61,2)&gt;5,"休日",IFERROR(IF(VLOOKUP(B61,祝日!B:B,1,FALSE),"休日",""),""))</f>
        <v/>
      </c>
      <c r="E61" s="172"/>
      <c r="F61" s="170" t="str">
        <f t="shared" si="1"/>
        <v/>
      </c>
      <c r="G61" s="172"/>
      <c r="H61" s="170" t="str">
        <f t="shared" si="2"/>
        <v/>
      </c>
      <c r="I61" t="str">
        <f t="shared" si="3"/>
        <v>○</v>
      </c>
      <c r="J61" t="str">
        <f>IF(AND(YEAR(B61)=YEAR($B$8)+1,MONTH(B61)=4),"×",IF(B61&lt;基本情報!$C$8,"×",IF(B61&lt;基本情報!$C$9,"-",IF(B61&gt;=基本情報!$E$9+1,"×",IF(AND(B61&gt;=基本情報!$C$9,B61&lt;=基本情報!$E$9),"○",IF(TRUE,"×"))))))</f>
        <v>×</v>
      </c>
      <c r="K61" t="str">
        <f>IF(AND(YEAR(B61)=YEAR($B$8)+1,MONTH(B61)=4),"×",IF(B61&lt;基本情報!$C$12,"×",IF(B61&lt;基本情報!$C$13,"-",IF(B61&gt;=基本情報!$E$13+1,"×",IF(AND(B61&gt;=基本情報!$C$13,B61&lt;=基本情報!$E$13),"○",IF(TRUE,"×"))))))</f>
        <v>×</v>
      </c>
    </row>
    <row r="62" spans="2:11" x14ac:dyDescent="0.4">
      <c r="B62" s="8">
        <f t="shared" si="4"/>
        <v>46532</v>
      </c>
      <c r="C62" s="36" t="str">
        <f t="shared" si="0"/>
        <v>火</v>
      </c>
      <c r="D62" s="45" t="str">
        <f>IF(WEEKDAY(B62,2)&gt;5,"休日",IFERROR(IF(VLOOKUP(B62,祝日!B:B,1,FALSE),"休日",""),""))</f>
        <v/>
      </c>
      <c r="E62" s="172"/>
      <c r="F62" s="170" t="str">
        <f t="shared" si="1"/>
        <v/>
      </c>
      <c r="G62" s="172"/>
      <c r="H62" s="170" t="str">
        <f t="shared" si="2"/>
        <v/>
      </c>
      <c r="I62" t="str">
        <f t="shared" si="3"/>
        <v>○</v>
      </c>
      <c r="J62" t="str">
        <f>IF(AND(YEAR(B62)=YEAR($B$8)+1,MONTH(B62)=4),"×",IF(B62&lt;基本情報!$C$8,"×",IF(B62&lt;基本情報!$C$9,"-",IF(B62&gt;=基本情報!$E$9+1,"×",IF(AND(B62&gt;=基本情報!$C$9,B62&lt;=基本情報!$E$9),"○",IF(TRUE,"×"))))))</f>
        <v>×</v>
      </c>
      <c r="K62" t="str">
        <f>IF(AND(YEAR(B62)=YEAR($B$8)+1,MONTH(B62)=4),"×",IF(B62&lt;基本情報!$C$12,"×",IF(B62&lt;基本情報!$C$13,"-",IF(B62&gt;=基本情報!$E$13+1,"×",IF(AND(B62&gt;=基本情報!$C$13,B62&lt;=基本情報!$E$13),"○",IF(TRUE,"×"))))))</f>
        <v>×</v>
      </c>
    </row>
    <row r="63" spans="2:11" x14ac:dyDescent="0.4">
      <c r="B63" s="8">
        <f t="shared" si="4"/>
        <v>46533</v>
      </c>
      <c r="C63" s="36" t="str">
        <f t="shared" si="0"/>
        <v>水</v>
      </c>
      <c r="D63" s="45" t="str">
        <f>IF(WEEKDAY(B63,2)&gt;5,"休日",IFERROR(IF(VLOOKUP(B63,祝日!B:B,1,FALSE),"休日",""),""))</f>
        <v/>
      </c>
      <c r="E63" s="172"/>
      <c r="F63" s="170" t="str">
        <f t="shared" si="1"/>
        <v/>
      </c>
      <c r="G63" s="172"/>
      <c r="H63" s="170" t="str">
        <f t="shared" si="2"/>
        <v/>
      </c>
      <c r="I63" t="str">
        <f t="shared" si="3"/>
        <v>○</v>
      </c>
      <c r="J63" t="str">
        <f>IF(AND(YEAR(B63)=YEAR($B$8)+1,MONTH(B63)=4),"×",IF(B63&lt;基本情報!$C$8,"×",IF(B63&lt;基本情報!$C$9,"-",IF(B63&gt;=基本情報!$E$9+1,"×",IF(AND(B63&gt;=基本情報!$C$9,B63&lt;=基本情報!$E$9),"○",IF(TRUE,"×"))))))</f>
        <v>×</v>
      </c>
      <c r="K63" t="str">
        <f>IF(AND(YEAR(B63)=YEAR($B$8)+1,MONTH(B63)=4),"×",IF(B63&lt;基本情報!$C$12,"×",IF(B63&lt;基本情報!$C$13,"-",IF(B63&gt;=基本情報!$E$13+1,"×",IF(AND(B63&gt;=基本情報!$C$13,B63&lt;=基本情報!$E$13),"○",IF(TRUE,"×"))))))</f>
        <v>×</v>
      </c>
    </row>
    <row r="64" spans="2:11" x14ac:dyDescent="0.4">
      <c r="B64" s="8">
        <f t="shared" si="4"/>
        <v>46534</v>
      </c>
      <c r="C64" s="36" t="str">
        <f t="shared" si="0"/>
        <v>木</v>
      </c>
      <c r="D64" s="45" t="str">
        <f>IF(WEEKDAY(B64,2)&gt;5,"休日",IFERROR(IF(VLOOKUP(B64,祝日!B:B,1,FALSE),"休日",""),""))</f>
        <v/>
      </c>
      <c r="E64" s="172"/>
      <c r="F64" s="170" t="str">
        <f t="shared" si="1"/>
        <v/>
      </c>
      <c r="G64" s="172"/>
      <c r="H64" s="170" t="str">
        <f t="shared" si="2"/>
        <v/>
      </c>
      <c r="I64" t="str">
        <f t="shared" si="3"/>
        <v>○</v>
      </c>
      <c r="J64" t="str">
        <f>IF(AND(YEAR(B64)=YEAR($B$8)+1,MONTH(B64)=4),"×",IF(B64&lt;基本情報!$C$8,"×",IF(B64&lt;基本情報!$C$9,"-",IF(B64&gt;=基本情報!$E$9+1,"×",IF(AND(B64&gt;=基本情報!$C$9,B64&lt;=基本情報!$E$9),"○",IF(TRUE,"×"))))))</f>
        <v>×</v>
      </c>
      <c r="K64" t="str">
        <f>IF(AND(YEAR(B64)=YEAR($B$8)+1,MONTH(B64)=4),"×",IF(B64&lt;基本情報!$C$12,"×",IF(B64&lt;基本情報!$C$13,"-",IF(B64&gt;=基本情報!$E$13+1,"×",IF(AND(B64&gt;=基本情報!$C$13,B64&lt;=基本情報!$E$13),"○",IF(TRUE,"×"))))))</f>
        <v>×</v>
      </c>
    </row>
    <row r="65" spans="2:11" x14ac:dyDescent="0.4">
      <c r="B65" s="8">
        <f t="shared" si="4"/>
        <v>46535</v>
      </c>
      <c r="C65" s="36" t="str">
        <f t="shared" si="0"/>
        <v>金</v>
      </c>
      <c r="D65" s="45" t="str">
        <f>IF(WEEKDAY(B65,2)&gt;5,"休日",IFERROR(IF(VLOOKUP(B65,祝日!B:B,1,FALSE),"休日",""),""))</f>
        <v/>
      </c>
      <c r="E65" s="172"/>
      <c r="F65" s="170" t="str">
        <f t="shared" si="1"/>
        <v/>
      </c>
      <c r="G65" s="172"/>
      <c r="H65" s="170" t="str">
        <f t="shared" si="2"/>
        <v/>
      </c>
      <c r="I65" t="str">
        <f t="shared" si="3"/>
        <v>○</v>
      </c>
      <c r="J65" t="str">
        <f>IF(AND(YEAR(B65)=YEAR($B$8)+1,MONTH(B65)=4),"×",IF(B65&lt;基本情報!$C$8,"×",IF(B65&lt;基本情報!$C$9,"-",IF(B65&gt;=基本情報!$E$9+1,"×",IF(AND(B65&gt;=基本情報!$C$9,B65&lt;=基本情報!$E$9),"○",IF(TRUE,"×"))))))</f>
        <v>×</v>
      </c>
      <c r="K65" t="str">
        <f>IF(AND(YEAR(B65)=YEAR($B$8)+1,MONTH(B65)=4),"×",IF(B65&lt;基本情報!$C$12,"×",IF(B65&lt;基本情報!$C$13,"-",IF(B65&gt;=基本情報!$E$13+1,"×",IF(AND(B65&gt;=基本情報!$C$13,B65&lt;=基本情報!$E$13),"○",IF(TRUE,"×"))))))</f>
        <v>×</v>
      </c>
    </row>
    <row r="66" spans="2:11" x14ac:dyDescent="0.4">
      <c r="B66" s="8">
        <f t="shared" si="4"/>
        <v>46536</v>
      </c>
      <c r="C66" s="36" t="str">
        <f t="shared" si="0"/>
        <v>土</v>
      </c>
      <c r="D66" s="45" t="str">
        <f>IF(WEEKDAY(B66,2)&gt;5,"休日",IFERROR(IF(VLOOKUP(B66,祝日!B:B,1,FALSE),"休日",""),""))</f>
        <v>休日</v>
      </c>
      <c r="E66" s="172"/>
      <c r="F66" s="170" t="str">
        <f t="shared" si="1"/>
        <v>休工</v>
      </c>
      <c r="G66" s="172"/>
      <c r="H66" s="170" t="str">
        <f t="shared" si="2"/>
        <v>休工</v>
      </c>
      <c r="I66" t="str">
        <f t="shared" si="3"/>
        <v>○</v>
      </c>
      <c r="J66" t="str">
        <f>IF(AND(YEAR(B66)=YEAR($B$8)+1,MONTH(B66)=4),"×",IF(B66&lt;基本情報!$C$8,"×",IF(B66&lt;基本情報!$C$9,"-",IF(B66&gt;=基本情報!$E$9+1,"×",IF(AND(B66&gt;=基本情報!$C$9,B66&lt;=基本情報!$E$9),"○",IF(TRUE,"×"))))))</f>
        <v>×</v>
      </c>
      <c r="K66" t="str">
        <f>IF(AND(YEAR(B66)=YEAR($B$8)+1,MONTH(B66)=4),"×",IF(B66&lt;基本情報!$C$12,"×",IF(B66&lt;基本情報!$C$13,"-",IF(B66&gt;=基本情報!$E$13+1,"×",IF(AND(B66&gt;=基本情報!$C$13,B66&lt;=基本情報!$E$13),"○",IF(TRUE,"×"))))))</f>
        <v>×</v>
      </c>
    </row>
    <row r="67" spans="2:11" x14ac:dyDescent="0.4">
      <c r="B67" s="8">
        <f t="shared" si="4"/>
        <v>46537</v>
      </c>
      <c r="C67" s="36" t="str">
        <f t="shared" si="0"/>
        <v>日</v>
      </c>
      <c r="D67" s="45" t="str">
        <f>IF(WEEKDAY(B67,2)&gt;5,"休日",IFERROR(IF(VLOOKUP(B67,祝日!B:B,1,FALSE),"休日",""),""))</f>
        <v>休日</v>
      </c>
      <c r="E67" s="172"/>
      <c r="F67" s="170" t="str">
        <f t="shared" si="1"/>
        <v>休工</v>
      </c>
      <c r="G67" s="172"/>
      <c r="H67" s="170" t="str">
        <f t="shared" si="2"/>
        <v>休工</v>
      </c>
      <c r="I67" t="str">
        <f t="shared" si="3"/>
        <v>○</v>
      </c>
      <c r="J67" t="str">
        <f>IF(AND(YEAR(B67)=YEAR($B$8)+1,MONTH(B67)=4),"×",IF(B67&lt;基本情報!$C$8,"×",IF(B67&lt;基本情報!$C$9,"-",IF(B67&gt;=基本情報!$E$9+1,"×",IF(AND(B67&gt;=基本情報!$C$9,B67&lt;=基本情報!$E$9),"○",IF(TRUE,"×"))))))</f>
        <v>×</v>
      </c>
      <c r="K67" t="str">
        <f>IF(AND(YEAR(B67)=YEAR($B$8)+1,MONTH(B67)=4),"×",IF(B67&lt;基本情報!$C$12,"×",IF(B67&lt;基本情報!$C$13,"-",IF(B67&gt;=基本情報!$E$13+1,"×",IF(AND(B67&gt;=基本情報!$C$13,B67&lt;=基本情報!$E$13),"○",IF(TRUE,"×"))))))</f>
        <v>×</v>
      </c>
    </row>
    <row r="68" spans="2:11" x14ac:dyDescent="0.4">
      <c r="B68" s="8">
        <f t="shared" si="4"/>
        <v>46538</v>
      </c>
      <c r="C68" s="36" t="str">
        <f t="shared" si="0"/>
        <v>月</v>
      </c>
      <c r="D68" s="45" t="str">
        <f>IF(WEEKDAY(B68,2)&gt;5,"休日",IFERROR(IF(VLOOKUP(B68,祝日!B:B,1,FALSE),"休日",""),""))</f>
        <v/>
      </c>
      <c r="E68" s="172"/>
      <c r="F68" s="170" t="str">
        <f t="shared" si="1"/>
        <v/>
      </c>
      <c r="G68" s="172"/>
      <c r="H68" s="170" t="str">
        <f t="shared" si="2"/>
        <v/>
      </c>
      <c r="I68" t="str">
        <f t="shared" si="3"/>
        <v>○</v>
      </c>
      <c r="J68" t="str">
        <f>IF(AND(YEAR(B68)=YEAR($B$8)+1,MONTH(B68)=4),"×",IF(B68&lt;基本情報!$C$8,"×",IF(B68&lt;基本情報!$C$9,"-",IF(B68&gt;=基本情報!$E$9+1,"×",IF(AND(B68&gt;=基本情報!$C$9,B68&lt;=基本情報!$E$9),"○",IF(TRUE,"×"))))))</f>
        <v>×</v>
      </c>
      <c r="K68" t="str">
        <f>IF(AND(YEAR(B68)=YEAR($B$8)+1,MONTH(B68)=4),"×",IF(B68&lt;基本情報!$C$12,"×",IF(B68&lt;基本情報!$C$13,"-",IF(B68&gt;=基本情報!$E$13+1,"×",IF(AND(B68&gt;=基本情報!$C$13,B68&lt;=基本情報!$E$13),"○",IF(TRUE,"×"))))))</f>
        <v>×</v>
      </c>
    </row>
    <row r="69" spans="2:11" x14ac:dyDescent="0.4">
      <c r="B69" s="8">
        <f t="shared" si="4"/>
        <v>46539</v>
      </c>
      <c r="C69" s="36" t="str">
        <f t="shared" si="0"/>
        <v>火</v>
      </c>
      <c r="D69" s="45" t="str">
        <f>IF(WEEKDAY(B69,2)&gt;5,"休日",IFERROR(IF(VLOOKUP(B69,祝日!B:B,1,FALSE),"休日",""),""))</f>
        <v/>
      </c>
      <c r="E69" s="172"/>
      <c r="F69" s="170" t="str">
        <f t="shared" si="1"/>
        <v/>
      </c>
      <c r="G69" s="172"/>
      <c r="H69" s="170" t="str">
        <f t="shared" si="2"/>
        <v/>
      </c>
      <c r="I69" t="str">
        <f t="shared" si="3"/>
        <v>○</v>
      </c>
      <c r="J69" t="str">
        <f>IF(AND(YEAR(B69)=YEAR($B$8)+1,MONTH(B69)=4),"×",IF(B69&lt;基本情報!$C$8,"×",IF(B69&lt;基本情報!$C$9,"-",IF(B69&gt;=基本情報!$E$9+1,"×",IF(AND(B69&gt;=基本情報!$C$9,B69&lt;=基本情報!$E$9),"○",IF(TRUE,"×"))))))</f>
        <v>×</v>
      </c>
      <c r="K69" t="str">
        <f>IF(AND(YEAR(B69)=YEAR($B$8)+1,MONTH(B69)=4),"×",IF(B69&lt;基本情報!$C$12,"×",IF(B69&lt;基本情報!$C$13,"-",IF(B69&gt;=基本情報!$E$13+1,"×",IF(AND(B69&gt;=基本情報!$C$13,B69&lt;=基本情報!$E$13),"○",IF(TRUE,"×"))))))</f>
        <v>×</v>
      </c>
    </row>
    <row r="70" spans="2:11" x14ac:dyDescent="0.4">
      <c r="B70" s="8">
        <f t="shared" si="4"/>
        <v>46540</v>
      </c>
      <c r="C70" s="36" t="str">
        <f t="shared" si="0"/>
        <v>水</v>
      </c>
      <c r="D70" s="45" t="str">
        <f>IF(WEEKDAY(B70,2)&gt;5,"休日",IFERROR(IF(VLOOKUP(B70,祝日!B:B,1,FALSE),"休日",""),""))</f>
        <v/>
      </c>
      <c r="E70" s="172"/>
      <c r="F70" s="170" t="str">
        <f t="shared" si="1"/>
        <v/>
      </c>
      <c r="G70" s="172"/>
      <c r="H70" s="170" t="str">
        <f t="shared" si="2"/>
        <v/>
      </c>
      <c r="I70" t="str">
        <f t="shared" si="3"/>
        <v>○</v>
      </c>
      <c r="J70" t="str">
        <f>IF(AND(YEAR(B70)=YEAR($B$8)+1,MONTH(B70)=4),"×",IF(B70&lt;基本情報!$C$8,"×",IF(B70&lt;基本情報!$C$9,"-",IF(B70&gt;=基本情報!$E$9+1,"×",IF(AND(B70&gt;=基本情報!$C$9,B70&lt;=基本情報!$E$9),"○",IF(TRUE,"×"))))))</f>
        <v>×</v>
      </c>
      <c r="K70" t="str">
        <f>IF(AND(YEAR(B70)=YEAR($B$8)+1,MONTH(B70)=4),"×",IF(B70&lt;基本情報!$C$12,"×",IF(B70&lt;基本情報!$C$13,"-",IF(B70&gt;=基本情報!$E$13+1,"×",IF(AND(B70&gt;=基本情報!$C$13,B70&lt;=基本情報!$E$13),"○",IF(TRUE,"×"))))))</f>
        <v>×</v>
      </c>
    </row>
    <row r="71" spans="2:11" x14ac:dyDescent="0.4">
      <c r="B71" s="8">
        <f t="shared" si="4"/>
        <v>46541</v>
      </c>
      <c r="C71" s="36" t="str">
        <f t="shared" si="0"/>
        <v>木</v>
      </c>
      <c r="D71" s="45" t="str">
        <f>IF(WEEKDAY(B71,2)&gt;5,"休日",IFERROR(IF(VLOOKUP(B71,祝日!B:B,1,FALSE),"休日",""),""))</f>
        <v/>
      </c>
      <c r="E71" s="172"/>
      <c r="F71" s="170" t="str">
        <f t="shared" si="1"/>
        <v/>
      </c>
      <c r="G71" s="172"/>
      <c r="H71" s="170" t="str">
        <f t="shared" si="2"/>
        <v/>
      </c>
      <c r="I71" t="str">
        <f t="shared" si="3"/>
        <v>○</v>
      </c>
      <c r="J71" t="str">
        <f>IF(AND(YEAR(B71)=YEAR($B$8)+1,MONTH(B71)=4),"×",IF(B71&lt;基本情報!$C$8,"×",IF(B71&lt;基本情報!$C$9,"-",IF(B71&gt;=基本情報!$E$9+1,"×",IF(AND(B71&gt;=基本情報!$C$9,B71&lt;=基本情報!$E$9),"○",IF(TRUE,"×"))))))</f>
        <v>×</v>
      </c>
      <c r="K71" t="str">
        <f>IF(AND(YEAR(B71)=YEAR($B$8)+1,MONTH(B71)=4),"×",IF(B71&lt;基本情報!$C$12,"×",IF(B71&lt;基本情報!$C$13,"-",IF(B71&gt;=基本情報!$E$13+1,"×",IF(AND(B71&gt;=基本情報!$C$13,B71&lt;=基本情報!$E$13),"○",IF(TRUE,"×"))))))</f>
        <v>×</v>
      </c>
    </row>
    <row r="72" spans="2:11" x14ac:dyDescent="0.4">
      <c r="B72" s="8">
        <f t="shared" si="4"/>
        <v>46542</v>
      </c>
      <c r="C72" s="36" t="str">
        <f t="shared" ref="C72:C135" si="5">TEXT(B72,"aaa")</f>
        <v>金</v>
      </c>
      <c r="D72" s="45" t="str">
        <f>IF(WEEKDAY(B72,2)&gt;5,"休日",IFERROR(IF(VLOOKUP(B72,祝日!B:B,1,FALSE),"休日",""),""))</f>
        <v/>
      </c>
      <c r="E72" s="172"/>
      <c r="F72" s="170" t="str">
        <f t="shared" ref="F72:F135" si="6">IF(OR(E72="夏季休暇",E72="年末年始休暇",E72="一時中止",E72="工場制作",E72="発注者指示",E72="その他",D72="休日"),"休工","")</f>
        <v/>
      </c>
      <c r="G72" s="172"/>
      <c r="H72" s="170" t="str">
        <f t="shared" ref="H72:H135" si="7">IF(OR(G72="夏季休暇",G72="年末年始休暇",G72="一時中止",G72="工場制作",G72="発注者指示",G72="その他",D72="休日"),"休工","")</f>
        <v/>
      </c>
      <c r="I72" t="str">
        <f t="shared" ref="I72:I135" si="8">IF(F72=H72,"○","")</f>
        <v>○</v>
      </c>
      <c r="J72" t="str">
        <f>IF(AND(YEAR(B72)=YEAR($B$8)+1,MONTH(B72)=4),"×",IF(B72&lt;基本情報!$C$8,"×",IF(B72&lt;基本情報!$C$9,"-",IF(B72&gt;=基本情報!$E$9+1,"×",IF(AND(B72&gt;=基本情報!$C$9,B72&lt;=基本情報!$E$9),"○",IF(TRUE,"×"))))))</f>
        <v>×</v>
      </c>
      <c r="K72" t="str">
        <f>IF(AND(YEAR(B72)=YEAR($B$8)+1,MONTH(B72)=4),"×",IF(B72&lt;基本情報!$C$12,"×",IF(B72&lt;基本情報!$C$13,"-",IF(B72&gt;=基本情報!$E$13+1,"×",IF(AND(B72&gt;=基本情報!$C$13,B72&lt;=基本情報!$E$13),"○",IF(TRUE,"×"))))))</f>
        <v>×</v>
      </c>
    </row>
    <row r="73" spans="2:11" x14ac:dyDescent="0.4">
      <c r="B73" s="8">
        <f t="shared" ref="B73:B136" si="9">B72+1</f>
        <v>46543</v>
      </c>
      <c r="C73" s="36" t="str">
        <f t="shared" si="5"/>
        <v>土</v>
      </c>
      <c r="D73" s="45" t="str">
        <f>IF(WEEKDAY(B73,2)&gt;5,"休日",IFERROR(IF(VLOOKUP(B73,祝日!B:B,1,FALSE),"休日",""),""))</f>
        <v>休日</v>
      </c>
      <c r="E73" s="172"/>
      <c r="F73" s="170" t="str">
        <f t="shared" si="6"/>
        <v>休工</v>
      </c>
      <c r="G73" s="172"/>
      <c r="H73" s="170" t="str">
        <f t="shared" si="7"/>
        <v>休工</v>
      </c>
      <c r="I73" t="str">
        <f t="shared" si="8"/>
        <v>○</v>
      </c>
      <c r="J73" t="str">
        <f>IF(AND(YEAR(B73)=YEAR($B$8)+1,MONTH(B73)=4),"×",IF(B73&lt;基本情報!$C$8,"×",IF(B73&lt;基本情報!$C$9,"-",IF(B73&gt;=基本情報!$E$9+1,"×",IF(AND(B73&gt;=基本情報!$C$9,B73&lt;=基本情報!$E$9),"○",IF(TRUE,"×"))))))</f>
        <v>×</v>
      </c>
      <c r="K73" t="str">
        <f>IF(AND(YEAR(B73)=YEAR($B$8)+1,MONTH(B73)=4),"×",IF(B73&lt;基本情報!$C$12,"×",IF(B73&lt;基本情報!$C$13,"-",IF(B73&gt;=基本情報!$E$13+1,"×",IF(AND(B73&gt;=基本情報!$C$13,B73&lt;=基本情報!$E$13),"○",IF(TRUE,"×"))))))</f>
        <v>×</v>
      </c>
    </row>
    <row r="74" spans="2:11" x14ac:dyDescent="0.4">
      <c r="B74" s="8">
        <f t="shared" si="9"/>
        <v>46544</v>
      </c>
      <c r="C74" s="36" t="str">
        <f t="shared" si="5"/>
        <v>日</v>
      </c>
      <c r="D74" s="45" t="str">
        <f>IF(WEEKDAY(B74,2)&gt;5,"休日",IFERROR(IF(VLOOKUP(B74,祝日!B:B,1,FALSE),"休日",""),""))</f>
        <v>休日</v>
      </c>
      <c r="E74" s="172"/>
      <c r="F74" s="170" t="str">
        <f t="shared" si="6"/>
        <v>休工</v>
      </c>
      <c r="G74" s="172"/>
      <c r="H74" s="170" t="str">
        <f t="shared" si="7"/>
        <v>休工</v>
      </c>
      <c r="I74" t="str">
        <f t="shared" si="8"/>
        <v>○</v>
      </c>
      <c r="J74" t="str">
        <f>IF(AND(YEAR(B74)=YEAR($B$8)+1,MONTH(B74)=4),"×",IF(B74&lt;基本情報!$C$8,"×",IF(B74&lt;基本情報!$C$9,"-",IF(B74&gt;=基本情報!$E$9+1,"×",IF(AND(B74&gt;=基本情報!$C$9,B74&lt;=基本情報!$E$9),"○",IF(TRUE,"×"))))))</f>
        <v>×</v>
      </c>
      <c r="K74" t="str">
        <f>IF(AND(YEAR(B74)=YEAR($B$8)+1,MONTH(B74)=4),"×",IF(B74&lt;基本情報!$C$12,"×",IF(B74&lt;基本情報!$C$13,"-",IF(B74&gt;=基本情報!$E$13+1,"×",IF(AND(B74&gt;=基本情報!$C$13,B74&lt;=基本情報!$E$13),"○",IF(TRUE,"×"))))))</f>
        <v>×</v>
      </c>
    </row>
    <row r="75" spans="2:11" x14ac:dyDescent="0.4">
      <c r="B75" s="8">
        <f t="shared" si="9"/>
        <v>46545</v>
      </c>
      <c r="C75" s="36" t="str">
        <f t="shared" si="5"/>
        <v>月</v>
      </c>
      <c r="D75" s="45" t="str">
        <f>IF(WEEKDAY(B75,2)&gt;5,"休日",IFERROR(IF(VLOOKUP(B75,祝日!B:B,1,FALSE),"休日",""),""))</f>
        <v/>
      </c>
      <c r="E75" s="172"/>
      <c r="F75" s="170" t="str">
        <f t="shared" si="6"/>
        <v/>
      </c>
      <c r="G75" s="172"/>
      <c r="H75" s="170" t="str">
        <f t="shared" si="7"/>
        <v/>
      </c>
      <c r="I75" t="str">
        <f t="shared" si="8"/>
        <v>○</v>
      </c>
      <c r="J75" t="str">
        <f>IF(AND(YEAR(B75)=YEAR($B$8)+1,MONTH(B75)=4),"×",IF(B75&lt;基本情報!$C$8,"×",IF(B75&lt;基本情報!$C$9,"-",IF(B75&gt;=基本情報!$E$9+1,"×",IF(AND(B75&gt;=基本情報!$C$9,B75&lt;=基本情報!$E$9),"○",IF(TRUE,"×"))))))</f>
        <v>×</v>
      </c>
      <c r="K75" t="str">
        <f>IF(AND(YEAR(B75)=YEAR($B$8)+1,MONTH(B75)=4),"×",IF(B75&lt;基本情報!$C$12,"×",IF(B75&lt;基本情報!$C$13,"-",IF(B75&gt;=基本情報!$E$13+1,"×",IF(AND(B75&gt;=基本情報!$C$13,B75&lt;=基本情報!$E$13),"○",IF(TRUE,"×"))))))</f>
        <v>×</v>
      </c>
    </row>
    <row r="76" spans="2:11" x14ac:dyDescent="0.4">
      <c r="B76" s="8">
        <f t="shared" si="9"/>
        <v>46546</v>
      </c>
      <c r="C76" s="36" t="str">
        <f t="shared" si="5"/>
        <v>火</v>
      </c>
      <c r="D76" s="45" t="str">
        <f>IF(WEEKDAY(B76,2)&gt;5,"休日",IFERROR(IF(VLOOKUP(B76,祝日!B:B,1,FALSE),"休日",""),""))</f>
        <v/>
      </c>
      <c r="E76" s="172"/>
      <c r="F76" s="170" t="str">
        <f t="shared" si="6"/>
        <v/>
      </c>
      <c r="G76" s="172"/>
      <c r="H76" s="170" t="str">
        <f t="shared" si="7"/>
        <v/>
      </c>
      <c r="I76" t="str">
        <f t="shared" si="8"/>
        <v>○</v>
      </c>
      <c r="J76" t="str">
        <f>IF(AND(YEAR(B76)=YEAR($B$8)+1,MONTH(B76)=4),"×",IF(B76&lt;基本情報!$C$8,"×",IF(B76&lt;基本情報!$C$9,"-",IF(B76&gt;=基本情報!$E$9+1,"×",IF(AND(B76&gt;=基本情報!$C$9,B76&lt;=基本情報!$E$9),"○",IF(TRUE,"×"))))))</f>
        <v>×</v>
      </c>
      <c r="K76" t="str">
        <f>IF(AND(YEAR(B76)=YEAR($B$8)+1,MONTH(B76)=4),"×",IF(B76&lt;基本情報!$C$12,"×",IF(B76&lt;基本情報!$C$13,"-",IF(B76&gt;=基本情報!$E$13+1,"×",IF(AND(B76&gt;=基本情報!$C$13,B76&lt;=基本情報!$E$13),"○",IF(TRUE,"×"))))))</f>
        <v>×</v>
      </c>
    </row>
    <row r="77" spans="2:11" x14ac:dyDescent="0.4">
      <c r="B77" s="8">
        <f t="shared" si="9"/>
        <v>46547</v>
      </c>
      <c r="C77" s="36" t="str">
        <f t="shared" si="5"/>
        <v>水</v>
      </c>
      <c r="D77" s="45" t="str">
        <f>IF(WEEKDAY(B77,2)&gt;5,"休日",IFERROR(IF(VLOOKUP(B77,祝日!B:B,1,FALSE),"休日",""),""))</f>
        <v/>
      </c>
      <c r="E77" s="172"/>
      <c r="F77" s="170" t="str">
        <f t="shared" si="6"/>
        <v/>
      </c>
      <c r="G77" s="172"/>
      <c r="H77" s="170" t="str">
        <f t="shared" si="7"/>
        <v/>
      </c>
      <c r="I77" t="str">
        <f t="shared" si="8"/>
        <v>○</v>
      </c>
      <c r="J77" t="str">
        <f>IF(AND(YEAR(B77)=YEAR($B$8)+1,MONTH(B77)=4),"×",IF(B77&lt;基本情報!$C$8,"×",IF(B77&lt;基本情報!$C$9,"-",IF(B77&gt;=基本情報!$E$9+1,"×",IF(AND(B77&gt;=基本情報!$C$9,B77&lt;=基本情報!$E$9),"○",IF(TRUE,"×"))))))</f>
        <v>×</v>
      </c>
      <c r="K77" t="str">
        <f>IF(AND(YEAR(B77)=YEAR($B$8)+1,MONTH(B77)=4),"×",IF(B77&lt;基本情報!$C$12,"×",IF(B77&lt;基本情報!$C$13,"-",IF(B77&gt;=基本情報!$E$13+1,"×",IF(AND(B77&gt;=基本情報!$C$13,B77&lt;=基本情報!$E$13),"○",IF(TRUE,"×"))))))</f>
        <v>×</v>
      </c>
    </row>
    <row r="78" spans="2:11" x14ac:dyDescent="0.4">
      <c r="B78" s="8">
        <f t="shared" si="9"/>
        <v>46548</v>
      </c>
      <c r="C78" s="36" t="str">
        <f t="shared" si="5"/>
        <v>木</v>
      </c>
      <c r="D78" s="45" t="str">
        <f>IF(WEEKDAY(B78,2)&gt;5,"休日",IFERROR(IF(VLOOKUP(B78,祝日!B:B,1,FALSE),"休日",""),""))</f>
        <v/>
      </c>
      <c r="E78" s="172"/>
      <c r="F78" s="170" t="str">
        <f t="shared" si="6"/>
        <v/>
      </c>
      <c r="G78" s="172"/>
      <c r="H78" s="170" t="str">
        <f t="shared" si="7"/>
        <v/>
      </c>
      <c r="I78" t="str">
        <f t="shared" si="8"/>
        <v>○</v>
      </c>
      <c r="J78" t="str">
        <f>IF(AND(YEAR(B78)=YEAR($B$8)+1,MONTH(B78)=4),"×",IF(B78&lt;基本情報!$C$8,"×",IF(B78&lt;基本情報!$C$9,"-",IF(B78&gt;=基本情報!$E$9+1,"×",IF(AND(B78&gt;=基本情報!$C$9,B78&lt;=基本情報!$E$9),"○",IF(TRUE,"×"))))))</f>
        <v>×</v>
      </c>
      <c r="K78" t="str">
        <f>IF(AND(YEAR(B78)=YEAR($B$8)+1,MONTH(B78)=4),"×",IF(B78&lt;基本情報!$C$12,"×",IF(B78&lt;基本情報!$C$13,"-",IF(B78&gt;=基本情報!$E$13+1,"×",IF(AND(B78&gt;=基本情報!$C$13,B78&lt;=基本情報!$E$13),"○",IF(TRUE,"×"))))))</f>
        <v>×</v>
      </c>
    </row>
    <row r="79" spans="2:11" x14ac:dyDescent="0.4">
      <c r="B79" s="8">
        <f t="shared" si="9"/>
        <v>46549</v>
      </c>
      <c r="C79" s="36" t="str">
        <f t="shared" si="5"/>
        <v>金</v>
      </c>
      <c r="D79" s="45" t="str">
        <f>IF(WEEKDAY(B79,2)&gt;5,"休日",IFERROR(IF(VLOOKUP(B79,祝日!B:B,1,FALSE),"休日",""),""))</f>
        <v/>
      </c>
      <c r="E79" s="172"/>
      <c r="F79" s="170" t="str">
        <f t="shared" si="6"/>
        <v/>
      </c>
      <c r="G79" s="172"/>
      <c r="H79" s="170" t="str">
        <f t="shared" si="7"/>
        <v/>
      </c>
      <c r="I79" t="str">
        <f t="shared" si="8"/>
        <v>○</v>
      </c>
      <c r="J79" t="str">
        <f>IF(AND(YEAR(B79)=YEAR($B$8)+1,MONTH(B79)=4),"×",IF(B79&lt;基本情報!$C$8,"×",IF(B79&lt;基本情報!$C$9,"-",IF(B79&gt;=基本情報!$E$9+1,"×",IF(AND(B79&gt;=基本情報!$C$9,B79&lt;=基本情報!$E$9),"○",IF(TRUE,"×"))))))</f>
        <v>×</v>
      </c>
      <c r="K79" t="str">
        <f>IF(AND(YEAR(B79)=YEAR($B$8)+1,MONTH(B79)=4),"×",IF(B79&lt;基本情報!$C$12,"×",IF(B79&lt;基本情報!$C$13,"-",IF(B79&gt;=基本情報!$E$13+1,"×",IF(AND(B79&gt;=基本情報!$C$13,B79&lt;=基本情報!$E$13),"○",IF(TRUE,"×"))))))</f>
        <v>×</v>
      </c>
    </row>
    <row r="80" spans="2:11" x14ac:dyDescent="0.4">
      <c r="B80" s="8">
        <f t="shared" si="9"/>
        <v>46550</v>
      </c>
      <c r="C80" s="36" t="str">
        <f t="shared" si="5"/>
        <v>土</v>
      </c>
      <c r="D80" s="45" t="str">
        <f>IF(WEEKDAY(B80,2)&gt;5,"休日",IFERROR(IF(VLOOKUP(B80,祝日!B:B,1,FALSE),"休日",""),""))</f>
        <v>休日</v>
      </c>
      <c r="E80" s="172"/>
      <c r="F80" s="170" t="str">
        <f t="shared" si="6"/>
        <v>休工</v>
      </c>
      <c r="G80" s="172"/>
      <c r="H80" s="170" t="str">
        <f t="shared" si="7"/>
        <v>休工</v>
      </c>
      <c r="I80" t="str">
        <f t="shared" si="8"/>
        <v>○</v>
      </c>
      <c r="J80" t="str">
        <f>IF(AND(YEAR(B80)=YEAR($B$8)+1,MONTH(B80)=4),"×",IF(B80&lt;基本情報!$C$8,"×",IF(B80&lt;基本情報!$C$9,"-",IF(B80&gt;=基本情報!$E$9+1,"×",IF(AND(B80&gt;=基本情報!$C$9,B80&lt;=基本情報!$E$9),"○",IF(TRUE,"×"))))))</f>
        <v>×</v>
      </c>
      <c r="K80" t="str">
        <f>IF(AND(YEAR(B80)=YEAR($B$8)+1,MONTH(B80)=4),"×",IF(B80&lt;基本情報!$C$12,"×",IF(B80&lt;基本情報!$C$13,"-",IF(B80&gt;=基本情報!$E$13+1,"×",IF(AND(B80&gt;=基本情報!$C$13,B80&lt;=基本情報!$E$13),"○",IF(TRUE,"×"))))))</f>
        <v>×</v>
      </c>
    </row>
    <row r="81" spans="2:11" x14ac:dyDescent="0.4">
      <c r="B81" s="8">
        <f t="shared" si="9"/>
        <v>46551</v>
      </c>
      <c r="C81" s="36" t="str">
        <f t="shared" si="5"/>
        <v>日</v>
      </c>
      <c r="D81" s="45" t="str">
        <f>IF(WEEKDAY(B81,2)&gt;5,"休日",IFERROR(IF(VLOOKUP(B81,祝日!B:B,1,FALSE),"休日",""),""))</f>
        <v>休日</v>
      </c>
      <c r="E81" s="172"/>
      <c r="F81" s="170" t="str">
        <f t="shared" si="6"/>
        <v>休工</v>
      </c>
      <c r="G81" s="172"/>
      <c r="H81" s="170" t="str">
        <f t="shared" si="7"/>
        <v>休工</v>
      </c>
      <c r="I81" t="str">
        <f t="shared" si="8"/>
        <v>○</v>
      </c>
      <c r="J81" t="str">
        <f>IF(AND(YEAR(B81)=YEAR($B$8)+1,MONTH(B81)=4),"×",IF(B81&lt;基本情報!$C$8,"×",IF(B81&lt;基本情報!$C$9,"-",IF(B81&gt;=基本情報!$E$9+1,"×",IF(AND(B81&gt;=基本情報!$C$9,B81&lt;=基本情報!$E$9),"○",IF(TRUE,"×"))))))</f>
        <v>×</v>
      </c>
      <c r="K81" t="str">
        <f>IF(AND(YEAR(B81)=YEAR($B$8)+1,MONTH(B81)=4),"×",IF(B81&lt;基本情報!$C$12,"×",IF(B81&lt;基本情報!$C$13,"-",IF(B81&gt;=基本情報!$E$13+1,"×",IF(AND(B81&gt;=基本情報!$C$13,B81&lt;=基本情報!$E$13),"○",IF(TRUE,"×"))))))</f>
        <v>×</v>
      </c>
    </row>
    <row r="82" spans="2:11" x14ac:dyDescent="0.4">
      <c r="B82" s="8">
        <f t="shared" si="9"/>
        <v>46552</v>
      </c>
      <c r="C82" s="36" t="str">
        <f t="shared" si="5"/>
        <v>月</v>
      </c>
      <c r="D82" s="45" t="str">
        <f>IF(WEEKDAY(B82,2)&gt;5,"休日",IFERROR(IF(VLOOKUP(B82,祝日!B:B,1,FALSE),"休日",""),""))</f>
        <v/>
      </c>
      <c r="E82" s="172"/>
      <c r="F82" s="170" t="str">
        <f t="shared" si="6"/>
        <v/>
      </c>
      <c r="G82" s="172"/>
      <c r="H82" s="170" t="str">
        <f t="shared" si="7"/>
        <v/>
      </c>
      <c r="I82" t="str">
        <f t="shared" si="8"/>
        <v>○</v>
      </c>
      <c r="J82" t="str">
        <f>IF(AND(YEAR(B82)=YEAR($B$8)+1,MONTH(B82)=4),"×",IF(B82&lt;基本情報!$C$8,"×",IF(B82&lt;基本情報!$C$9,"-",IF(B82&gt;=基本情報!$E$9+1,"×",IF(AND(B82&gt;=基本情報!$C$9,B82&lt;=基本情報!$E$9),"○",IF(TRUE,"×"))))))</f>
        <v>×</v>
      </c>
      <c r="K82" t="str">
        <f>IF(AND(YEAR(B82)=YEAR($B$8)+1,MONTH(B82)=4),"×",IF(B82&lt;基本情報!$C$12,"×",IF(B82&lt;基本情報!$C$13,"-",IF(B82&gt;=基本情報!$E$13+1,"×",IF(AND(B82&gt;=基本情報!$C$13,B82&lt;=基本情報!$E$13),"○",IF(TRUE,"×"))))))</f>
        <v>×</v>
      </c>
    </row>
    <row r="83" spans="2:11" x14ac:dyDescent="0.4">
      <c r="B83" s="8">
        <f t="shared" si="9"/>
        <v>46553</v>
      </c>
      <c r="C83" s="36" t="str">
        <f t="shared" si="5"/>
        <v>火</v>
      </c>
      <c r="D83" s="45" t="str">
        <f>IF(WEEKDAY(B83,2)&gt;5,"休日",IFERROR(IF(VLOOKUP(B83,祝日!B:B,1,FALSE),"休日",""),""))</f>
        <v/>
      </c>
      <c r="E83" s="172"/>
      <c r="F83" s="170" t="str">
        <f t="shared" si="6"/>
        <v/>
      </c>
      <c r="G83" s="172"/>
      <c r="H83" s="170" t="str">
        <f t="shared" si="7"/>
        <v/>
      </c>
      <c r="I83" t="str">
        <f t="shared" si="8"/>
        <v>○</v>
      </c>
      <c r="J83" t="str">
        <f>IF(AND(YEAR(B83)=YEAR($B$8)+1,MONTH(B83)=4),"×",IF(B83&lt;基本情報!$C$8,"×",IF(B83&lt;基本情報!$C$9,"-",IF(B83&gt;=基本情報!$E$9+1,"×",IF(AND(B83&gt;=基本情報!$C$9,B83&lt;=基本情報!$E$9),"○",IF(TRUE,"×"))))))</f>
        <v>×</v>
      </c>
      <c r="K83" t="str">
        <f>IF(AND(YEAR(B83)=YEAR($B$8)+1,MONTH(B83)=4),"×",IF(B83&lt;基本情報!$C$12,"×",IF(B83&lt;基本情報!$C$13,"-",IF(B83&gt;=基本情報!$E$13+1,"×",IF(AND(B83&gt;=基本情報!$C$13,B83&lt;=基本情報!$E$13),"○",IF(TRUE,"×"))))))</f>
        <v>×</v>
      </c>
    </row>
    <row r="84" spans="2:11" x14ac:dyDescent="0.4">
      <c r="B84" s="8">
        <f t="shared" si="9"/>
        <v>46554</v>
      </c>
      <c r="C84" s="36" t="str">
        <f t="shared" si="5"/>
        <v>水</v>
      </c>
      <c r="D84" s="45" t="str">
        <f>IF(WEEKDAY(B84,2)&gt;5,"休日",IFERROR(IF(VLOOKUP(B84,祝日!B:B,1,FALSE),"休日",""),""))</f>
        <v/>
      </c>
      <c r="E84" s="172"/>
      <c r="F84" s="170" t="str">
        <f t="shared" si="6"/>
        <v/>
      </c>
      <c r="G84" s="172"/>
      <c r="H84" s="170" t="str">
        <f t="shared" si="7"/>
        <v/>
      </c>
      <c r="I84" t="str">
        <f t="shared" si="8"/>
        <v>○</v>
      </c>
      <c r="J84" t="str">
        <f>IF(AND(YEAR(B84)=YEAR($B$8)+1,MONTH(B84)=4),"×",IF(B84&lt;基本情報!$C$8,"×",IF(B84&lt;基本情報!$C$9,"-",IF(B84&gt;=基本情報!$E$9+1,"×",IF(AND(B84&gt;=基本情報!$C$9,B84&lt;=基本情報!$E$9),"○",IF(TRUE,"×"))))))</f>
        <v>×</v>
      </c>
      <c r="K84" t="str">
        <f>IF(AND(YEAR(B84)=YEAR($B$8)+1,MONTH(B84)=4),"×",IF(B84&lt;基本情報!$C$12,"×",IF(B84&lt;基本情報!$C$13,"-",IF(B84&gt;=基本情報!$E$13+1,"×",IF(AND(B84&gt;=基本情報!$C$13,B84&lt;=基本情報!$E$13),"○",IF(TRUE,"×"))))))</f>
        <v>×</v>
      </c>
    </row>
    <row r="85" spans="2:11" x14ac:dyDescent="0.4">
      <c r="B85" s="8">
        <f t="shared" si="9"/>
        <v>46555</v>
      </c>
      <c r="C85" s="36" t="str">
        <f t="shared" si="5"/>
        <v>木</v>
      </c>
      <c r="D85" s="45" t="str">
        <f>IF(WEEKDAY(B85,2)&gt;5,"休日",IFERROR(IF(VLOOKUP(B85,祝日!B:B,1,FALSE),"休日",""),""))</f>
        <v/>
      </c>
      <c r="E85" s="172"/>
      <c r="F85" s="170" t="str">
        <f t="shared" si="6"/>
        <v/>
      </c>
      <c r="G85" s="172"/>
      <c r="H85" s="170" t="str">
        <f t="shared" si="7"/>
        <v/>
      </c>
      <c r="I85" t="str">
        <f t="shared" si="8"/>
        <v>○</v>
      </c>
      <c r="J85" t="str">
        <f>IF(AND(YEAR(B85)=YEAR($B$8)+1,MONTH(B85)=4),"×",IF(B85&lt;基本情報!$C$8,"×",IF(B85&lt;基本情報!$C$9,"-",IF(B85&gt;=基本情報!$E$9+1,"×",IF(AND(B85&gt;=基本情報!$C$9,B85&lt;=基本情報!$E$9),"○",IF(TRUE,"×"))))))</f>
        <v>×</v>
      </c>
      <c r="K85" t="str">
        <f>IF(AND(YEAR(B85)=YEAR($B$8)+1,MONTH(B85)=4),"×",IF(B85&lt;基本情報!$C$12,"×",IF(B85&lt;基本情報!$C$13,"-",IF(B85&gt;=基本情報!$E$13+1,"×",IF(AND(B85&gt;=基本情報!$C$13,B85&lt;=基本情報!$E$13),"○",IF(TRUE,"×"))))))</f>
        <v>×</v>
      </c>
    </row>
    <row r="86" spans="2:11" x14ac:dyDescent="0.4">
      <c r="B86" s="8">
        <f t="shared" si="9"/>
        <v>46556</v>
      </c>
      <c r="C86" s="36" t="str">
        <f t="shared" si="5"/>
        <v>金</v>
      </c>
      <c r="D86" s="45" t="str">
        <f>IF(WEEKDAY(B86,2)&gt;5,"休日",IFERROR(IF(VLOOKUP(B86,祝日!B:B,1,FALSE),"休日",""),""))</f>
        <v/>
      </c>
      <c r="E86" s="172"/>
      <c r="F86" s="170" t="str">
        <f t="shared" si="6"/>
        <v/>
      </c>
      <c r="G86" s="172"/>
      <c r="H86" s="170" t="str">
        <f t="shared" si="7"/>
        <v/>
      </c>
      <c r="I86" t="str">
        <f t="shared" si="8"/>
        <v>○</v>
      </c>
      <c r="J86" t="str">
        <f>IF(AND(YEAR(B86)=YEAR($B$8)+1,MONTH(B86)=4),"×",IF(B86&lt;基本情報!$C$8,"×",IF(B86&lt;基本情報!$C$9,"-",IF(B86&gt;=基本情報!$E$9+1,"×",IF(AND(B86&gt;=基本情報!$C$9,B86&lt;=基本情報!$E$9),"○",IF(TRUE,"×"))))))</f>
        <v>×</v>
      </c>
      <c r="K86" t="str">
        <f>IF(AND(YEAR(B86)=YEAR($B$8)+1,MONTH(B86)=4),"×",IF(B86&lt;基本情報!$C$12,"×",IF(B86&lt;基本情報!$C$13,"-",IF(B86&gt;=基本情報!$E$13+1,"×",IF(AND(B86&gt;=基本情報!$C$13,B86&lt;=基本情報!$E$13),"○",IF(TRUE,"×"))))))</f>
        <v>×</v>
      </c>
    </row>
    <row r="87" spans="2:11" x14ac:dyDescent="0.4">
      <c r="B87" s="8">
        <f t="shared" si="9"/>
        <v>46557</v>
      </c>
      <c r="C87" s="36" t="str">
        <f t="shared" si="5"/>
        <v>土</v>
      </c>
      <c r="D87" s="45" t="str">
        <f>IF(WEEKDAY(B87,2)&gt;5,"休日",IFERROR(IF(VLOOKUP(B87,祝日!B:B,1,FALSE),"休日",""),""))</f>
        <v>休日</v>
      </c>
      <c r="E87" s="172"/>
      <c r="F87" s="170" t="str">
        <f t="shared" si="6"/>
        <v>休工</v>
      </c>
      <c r="G87" s="172"/>
      <c r="H87" s="170" t="str">
        <f t="shared" si="7"/>
        <v>休工</v>
      </c>
      <c r="I87" t="str">
        <f t="shared" si="8"/>
        <v>○</v>
      </c>
      <c r="J87" t="str">
        <f>IF(AND(YEAR(B87)=YEAR($B$8)+1,MONTH(B87)=4),"×",IF(B87&lt;基本情報!$C$8,"×",IF(B87&lt;基本情報!$C$9,"-",IF(B87&gt;=基本情報!$E$9+1,"×",IF(AND(B87&gt;=基本情報!$C$9,B87&lt;=基本情報!$E$9),"○",IF(TRUE,"×"))))))</f>
        <v>×</v>
      </c>
      <c r="K87" t="str">
        <f>IF(AND(YEAR(B87)=YEAR($B$8)+1,MONTH(B87)=4),"×",IF(B87&lt;基本情報!$C$12,"×",IF(B87&lt;基本情報!$C$13,"-",IF(B87&gt;=基本情報!$E$13+1,"×",IF(AND(B87&gt;=基本情報!$C$13,B87&lt;=基本情報!$E$13),"○",IF(TRUE,"×"))))))</f>
        <v>×</v>
      </c>
    </row>
    <row r="88" spans="2:11" x14ac:dyDescent="0.4">
      <c r="B88" s="8">
        <f t="shared" si="9"/>
        <v>46558</v>
      </c>
      <c r="C88" s="36" t="str">
        <f t="shared" si="5"/>
        <v>日</v>
      </c>
      <c r="D88" s="45" t="str">
        <f>IF(WEEKDAY(B88,2)&gt;5,"休日",IFERROR(IF(VLOOKUP(B88,祝日!B:B,1,FALSE),"休日",""),""))</f>
        <v>休日</v>
      </c>
      <c r="E88" s="172"/>
      <c r="F88" s="170" t="str">
        <f t="shared" si="6"/>
        <v>休工</v>
      </c>
      <c r="G88" s="172"/>
      <c r="H88" s="170" t="str">
        <f t="shared" si="7"/>
        <v>休工</v>
      </c>
      <c r="I88" t="str">
        <f t="shared" si="8"/>
        <v>○</v>
      </c>
      <c r="J88" t="str">
        <f>IF(AND(YEAR(B88)=YEAR($B$8)+1,MONTH(B88)=4),"×",IF(B88&lt;基本情報!$C$8,"×",IF(B88&lt;基本情報!$C$9,"-",IF(B88&gt;=基本情報!$E$9+1,"×",IF(AND(B88&gt;=基本情報!$C$9,B88&lt;=基本情報!$E$9),"○",IF(TRUE,"×"))))))</f>
        <v>×</v>
      </c>
      <c r="K88" t="str">
        <f>IF(AND(YEAR(B88)=YEAR($B$8)+1,MONTH(B88)=4),"×",IF(B88&lt;基本情報!$C$12,"×",IF(B88&lt;基本情報!$C$13,"-",IF(B88&gt;=基本情報!$E$13+1,"×",IF(AND(B88&gt;=基本情報!$C$13,B88&lt;=基本情報!$E$13),"○",IF(TRUE,"×"))))))</f>
        <v>×</v>
      </c>
    </row>
    <row r="89" spans="2:11" x14ac:dyDescent="0.4">
      <c r="B89" s="8">
        <f t="shared" si="9"/>
        <v>46559</v>
      </c>
      <c r="C89" s="36" t="str">
        <f t="shared" si="5"/>
        <v>月</v>
      </c>
      <c r="D89" s="45" t="str">
        <f>IF(WEEKDAY(B89,2)&gt;5,"休日",IFERROR(IF(VLOOKUP(B89,祝日!B:B,1,FALSE),"休日",""),""))</f>
        <v/>
      </c>
      <c r="E89" s="172"/>
      <c r="F89" s="170" t="str">
        <f t="shared" si="6"/>
        <v/>
      </c>
      <c r="G89" s="172"/>
      <c r="H89" s="170" t="str">
        <f t="shared" si="7"/>
        <v/>
      </c>
      <c r="I89" t="str">
        <f t="shared" si="8"/>
        <v>○</v>
      </c>
      <c r="J89" t="str">
        <f>IF(AND(YEAR(B89)=YEAR($B$8)+1,MONTH(B89)=4),"×",IF(B89&lt;基本情報!$C$8,"×",IF(B89&lt;基本情報!$C$9,"-",IF(B89&gt;=基本情報!$E$9+1,"×",IF(AND(B89&gt;=基本情報!$C$9,B89&lt;=基本情報!$E$9),"○",IF(TRUE,"×"))))))</f>
        <v>×</v>
      </c>
      <c r="K89" t="str">
        <f>IF(AND(YEAR(B89)=YEAR($B$8)+1,MONTH(B89)=4),"×",IF(B89&lt;基本情報!$C$12,"×",IF(B89&lt;基本情報!$C$13,"-",IF(B89&gt;=基本情報!$E$13+1,"×",IF(AND(B89&gt;=基本情報!$C$13,B89&lt;=基本情報!$E$13),"○",IF(TRUE,"×"))))))</f>
        <v>×</v>
      </c>
    </row>
    <row r="90" spans="2:11" x14ac:dyDescent="0.4">
      <c r="B90" s="8">
        <f t="shared" si="9"/>
        <v>46560</v>
      </c>
      <c r="C90" s="36" t="str">
        <f t="shared" si="5"/>
        <v>火</v>
      </c>
      <c r="D90" s="45" t="str">
        <f>IF(WEEKDAY(B90,2)&gt;5,"休日",IFERROR(IF(VLOOKUP(B90,祝日!B:B,1,FALSE),"休日",""),""))</f>
        <v/>
      </c>
      <c r="E90" s="172"/>
      <c r="F90" s="170" t="str">
        <f t="shared" si="6"/>
        <v/>
      </c>
      <c r="G90" s="172"/>
      <c r="H90" s="170" t="str">
        <f t="shared" si="7"/>
        <v/>
      </c>
      <c r="I90" t="str">
        <f t="shared" si="8"/>
        <v>○</v>
      </c>
      <c r="J90" t="str">
        <f>IF(AND(YEAR(B90)=YEAR($B$8)+1,MONTH(B90)=4),"×",IF(B90&lt;基本情報!$C$8,"×",IF(B90&lt;基本情報!$C$9,"-",IF(B90&gt;=基本情報!$E$9+1,"×",IF(AND(B90&gt;=基本情報!$C$9,B90&lt;=基本情報!$E$9),"○",IF(TRUE,"×"))))))</f>
        <v>×</v>
      </c>
      <c r="K90" t="str">
        <f>IF(AND(YEAR(B90)=YEAR($B$8)+1,MONTH(B90)=4),"×",IF(B90&lt;基本情報!$C$12,"×",IF(B90&lt;基本情報!$C$13,"-",IF(B90&gt;=基本情報!$E$13+1,"×",IF(AND(B90&gt;=基本情報!$C$13,B90&lt;=基本情報!$E$13),"○",IF(TRUE,"×"))))))</f>
        <v>×</v>
      </c>
    </row>
    <row r="91" spans="2:11" x14ac:dyDescent="0.4">
      <c r="B91" s="8">
        <f t="shared" si="9"/>
        <v>46561</v>
      </c>
      <c r="C91" s="36" t="str">
        <f t="shared" si="5"/>
        <v>水</v>
      </c>
      <c r="D91" s="45" t="str">
        <f>IF(WEEKDAY(B91,2)&gt;5,"休日",IFERROR(IF(VLOOKUP(B91,祝日!B:B,1,FALSE),"休日",""),""))</f>
        <v/>
      </c>
      <c r="E91" s="172"/>
      <c r="F91" s="170" t="str">
        <f t="shared" si="6"/>
        <v/>
      </c>
      <c r="G91" s="172"/>
      <c r="H91" s="170" t="str">
        <f t="shared" si="7"/>
        <v/>
      </c>
      <c r="I91" t="str">
        <f t="shared" si="8"/>
        <v>○</v>
      </c>
      <c r="J91" t="str">
        <f>IF(AND(YEAR(B91)=YEAR($B$8)+1,MONTH(B91)=4),"×",IF(B91&lt;基本情報!$C$8,"×",IF(B91&lt;基本情報!$C$9,"-",IF(B91&gt;=基本情報!$E$9+1,"×",IF(AND(B91&gt;=基本情報!$C$9,B91&lt;=基本情報!$E$9),"○",IF(TRUE,"×"))))))</f>
        <v>×</v>
      </c>
      <c r="K91" t="str">
        <f>IF(AND(YEAR(B91)=YEAR($B$8)+1,MONTH(B91)=4),"×",IF(B91&lt;基本情報!$C$12,"×",IF(B91&lt;基本情報!$C$13,"-",IF(B91&gt;=基本情報!$E$13+1,"×",IF(AND(B91&gt;=基本情報!$C$13,B91&lt;=基本情報!$E$13),"○",IF(TRUE,"×"))))))</f>
        <v>×</v>
      </c>
    </row>
    <row r="92" spans="2:11" x14ac:dyDescent="0.4">
      <c r="B92" s="8">
        <f t="shared" si="9"/>
        <v>46562</v>
      </c>
      <c r="C92" s="36" t="str">
        <f t="shared" si="5"/>
        <v>木</v>
      </c>
      <c r="D92" s="45" t="str">
        <f>IF(WEEKDAY(B92,2)&gt;5,"休日",IFERROR(IF(VLOOKUP(B92,祝日!B:B,1,FALSE),"休日",""),""))</f>
        <v/>
      </c>
      <c r="E92" s="172"/>
      <c r="F92" s="170" t="str">
        <f t="shared" si="6"/>
        <v/>
      </c>
      <c r="G92" s="172"/>
      <c r="H92" s="170" t="str">
        <f t="shared" si="7"/>
        <v/>
      </c>
      <c r="I92" t="str">
        <f t="shared" si="8"/>
        <v>○</v>
      </c>
      <c r="J92" t="str">
        <f>IF(AND(YEAR(B92)=YEAR($B$8)+1,MONTH(B92)=4),"×",IF(B92&lt;基本情報!$C$8,"×",IF(B92&lt;基本情報!$C$9,"-",IF(B92&gt;=基本情報!$E$9+1,"×",IF(AND(B92&gt;=基本情報!$C$9,B92&lt;=基本情報!$E$9),"○",IF(TRUE,"×"))))))</f>
        <v>×</v>
      </c>
      <c r="K92" t="str">
        <f>IF(AND(YEAR(B92)=YEAR($B$8)+1,MONTH(B92)=4),"×",IF(B92&lt;基本情報!$C$12,"×",IF(B92&lt;基本情報!$C$13,"-",IF(B92&gt;=基本情報!$E$13+1,"×",IF(AND(B92&gt;=基本情報!$C$13,B92&lt;=基本情報!$E$13),"○",IF(TRUE,"×"))))))</f>
        <v>×</v>
      </c>
    </row>
    <row r="93" spans="2:11" x14ac:dyDescent="0.4">
      <c r="B93" s="8">
        <f t="shared" si="9"/>
        <v>46563</v>
      </c>
      <c r="C93" s="36" t="str">
        <f t="shared" si="5"/>
        <v>金</v>
      </c>
      <c r="D93" s="45" t="str">
        <f>IF(WEEKDAY(B93,2)&gt;5,"休日",IFERROR(IF(VLOOKUP(B93,祝日!B:B,1,FALSE),"休日",""),""))</f>
        <v/>
      </c>
      <c r="E93" s="172"/>
      <c r="F93" s="170" t="str">
        <f t="shared" si="6"/>
        <v/>
      </c>
      <c r="G93" s="172"/>
      <c r="H93" s="170" t="str">
        <f t="shared" si="7"/>
        <v/>
      </c>
      <c r="I93" t="str">
        <f t="shared" si="8"/>
        <v>○</v>
      </c>
      <c r="J93" t="str">
        <f>IF(AND(YEAR(B93)=YEAR($B$8)+1,MONTH(B93)=4),"×",IF(B93&lt;基本情報!$C$8,"×",IF(B93&lt;基本情報!$C$9,"-",IF(B93&gt;=基本情報!$E$9+1,"×",IF(AND(B93&gt;=基本情報!$C$9,B93&lt;=基本情報!$E$9),"○",IF(TRUE,"×"))))))</f>
        <v>×</v>
      </c>
      <c r="K93" t="str">
        <f>IF(AND(YEAR(B93)=YEAR($B$8)+1,MONTH(B93)=4),"×",IF(B93&lt;基本情報!$C$12,"×",IF(B93&lt;基本情報!$C$13,"-",IF(B93&gt;=基本情報!$E$13+1,"×",IF(AND(B93&gt;=基本情報!$C$13,B93&lt;=基本情報!$E$13),"○",IF(TRUE,"×"))))))</f>
        <v>×</v>
      </c>
    </row>
    <row r="94" spans="2:11" x14ac:dyDescent="0.4">
      <c r="B94" s="8">
        <f t="shared" si="9"/>
        <v>46564</v>
      </c>
      <c r="C94" s="36" t="str">
        <f t="shared" si="5"/>
        <v>土</v>
      </c>
      <c r="D94" s="45" t="str">
        <f>IF(WEEKDAY(B94,2)&gt;5,"休日",IFERROR(IF(VLOOKUP(B94,祝日!B:B,1,FALSE),"休日",""),""))</f>
        <v>休日</v>
      </c>
      <c r="E94" s="172"/>
      <c r="F94" s="170" t="str">
        <f t="shared" si="6"/>
        <v>休工</v>
      </c>
      <c r="G94" s="172"/>
      <c r="H94" s="170" t="str">
        <f t="shared" si="7"/>
        <v>休工</v>
      </c>
      <c r="I94" t="str">
        <f t="shared" si="8"/>
        <v>○</v>
      </c>
      <c r="J94" t="str">
        <f>IF(AND(YEAR(B94)=YEAR($B$8)+1,MONTH(B94)=4),"×",IF(B94&lt;基本情報!$C$8,"×",IF(B94&lt;基本情報!$C$9,"-",IF(B94&gt;=基本情報!$E$9+1,"×",IF(AND(B94&gt;=基本情報!$C$9,B94&lt;=基本情報!$E$9),"○",IF(TRUE,"×"))))))</f>
        <v>×</v>
      </c>
      <c r="K94" t="str">
        <f>IF(AND(YEAR(B94)=YEAR($B$8)+1,MONTH(B94)=4),"×",IF(B94&lt;基本情報!$C$12,"×",IF(B94&lt;基本情報!$C$13,"-",IF(B94&gt;=基本情報!$E$13+1,"×",IF(AND(B94&gt;=基本情報!$C$13,B94&lt;=基本情報!$E$13),"○",IF(TRUE,"×"))))))</f>
        <v>×</v>
      </c>
    </row>
    <row r="95" spans="2:11" x14ac:dyDescent="0.4">
      <c r="B95" s="8">
        <f t="shared" si="9"/>
        <v>46565</v>
      </c>
      <c r="C95" s="36" t="str">
        <f t="shared" si="5"/>
        <v>日</v>
      </c>
      <c r="D95" s="45" t="str">
        <f>IF(WEEKDAY(B95,2)&gt;5,"休日",IFERROR(IF(VLOOKUP(B95,祝日!B:B,1,FALSE),"休日",""),""))</f>
        <v>休日</v>
      </c>
      <c r="E95" s="172"/>
      <c r="F95" s="170" t="str">
        <f t="shared" si="6"/>
        <v>休工</v>
      </c>
      <c r="G95" s="172"/>
      <c r="H95" s="170" t="str">
        <f t="shared" si="7"/>
        <v>休工</v>
      </c>
      <c r="I95" t="str">
        <f t="shared" si="8"/>
        <v>○</v>
      </c>
      <c r="J95" t="str">
        <f>IF(AND(YEAR(B95)=YEAR($B$8)+1,MONTH(B95)=4),"×",IF(B95&lt;基本情報!$C$8,"×",IF(B95&lt;基本情報!$C$9,"-",IF(B95&gt;=基本情報!$E$9+1,"×",IF(AND(B95&gt;=基本情報!$C$9,B95&lt;=基本情報!$E$9),"○",IF(TRUE,"×"))))))</f>
        <v>×</v>
      </c>
      <c r="K95" t="str">
        <f>IF(AND(YEAR(B95)=YEAR($B$8)+1,MONTH(B95)=4),"×",IF(B95&lt;基本情報!$C$12,"×",IF(B95&lt;基本情報!$C$13,"-",IF(B95&gt;=基本情報!$E$13+1,"×",IF(AND(B95&gt;=基本情報!$C$13,B95&lt;=基本情報!$E$13),"○",IF(TRUE,"×"))))))</f>
        <v>×</v>
      </c>
    </row>
    <row r="96" spans="2:11" x14ac:dyDescent="0.4">
      <c r="B96" s="8">
        <f t="shared" si="9"/>
        <v>46566</v>
      </c>
      <c r="C96" s="36" t="str">
        <f t="shared" si="5"/>
        <v>月</v>
      </c>
      <c r="D96" s="45" t="str">
        <f>IF(WEEKDAY(B96,2)&gt;5,"休日",IFERROR(IF(VLOOKUP(B96,祝日!B:B,1,FALSE),"休日",""),""))</f>
        <v/>
      </c>
      <c r="E96" s="172"/>
      <c r="F96" s="170" t="str">
        <f t="shared" si="6"/>
        <v/>
      </c>
      <c r="G96" s="172"/>
      <c r="H96" s="170" t="str">
        <f t="shared" si="7"/>
        <v/>
      </c>
      <c r="I96" t="str">
        <f t="shared" si="8"/>
        <v>○</v>
      </c>
      <c r="J96" t="str">
        <f>IF(AND(YEAR(B96)=YEAR($B$8)+1,MONTH(B96)=4),"×",IF(B96&lt;基本情報!$C$8,"×",IF(B96&lt;基本情報!$C$9,"-",IF(B96&gt;=基本情報!$E$9+1,"×",IF(AND(B96&gt;=基本情報!$C$9,B96&lt;=基本情報!$E$9),"○",IF(TRUE,"×"))))))</f>
        <v>×</v>
      </c>
      <c r="K96" t="str">
        <f>IF(AND(YEAR(B96)=YEAR($B$8)+1,MONTH(B96)=4),"×",IF(B96&lt;基本情報!$C$12,"×",IF(B96&lt;基本情報!$C$13,"-",IF(B96&gt;=基本情報!$E$13+1,"×",IF(AND(B96&gt;=基本情報!$C$13,B96&lt;=基本情報!$E$13),"○",IF(TRUE,"×"))))))</f>
        <v>×</v>
      </c>
    </row>
    <row r="97" spans="2:11" x14ac:dyDescent="0.4">
      <c r="B97" s="8">
        <f t="shared" si="9"/>
        <v>46567</v>
      </c>
      <c r="C97" s="36" t="str">
        <f t="shared" si="5"/>
        <v>火</v>
      </c>
      <c r="D97" s="45" t="str">
        <f>IF(WEEKDAY(B97,2)&gt;5,"休日",IFERROR(IF(VLOOKUP(B97,祝日!B:B,1,FALSE),"休日",""),""))</f>
        <v/>
      </c>
      <c r="E97" s="172"/>
      <c r="F97" s="170" t="str">
        <f t="shared" si="6"/>
        <v/>
      </c>
      <c r="G97" s="172"/>
      <c r="H97" s="170" t="str">
        <f t="shared" si="7"/>
        <v/>
      </c>
      <c r="I97" t="str">
        <f t="shared" si="8"/>
        <v>○</v>
      </c>
      <c r="J97" t="str">
        <f>IF(AND(YEAR(B97)=YEAR($B$8)+1,MONTH(B97)=4),"×",IF(B97&lt;基本情報!$C$8,"×",IF(B97&lt;基本情報!$C$9,"-",IF(B97&gt;=基本情報!$E$9+1,"×",IF(AND(B97&gt;=基本情報!$C$9,B97&lt;=基本情報!$E$9),"○",IF(TRUE,"×"))))))</f>
        <v>×</v>
      </c>
      <c r="K97" t="str">
        <f>IF(AND(YEAR(B97)=YEAR($B$8)+1,MONTH(B97)=4),"×",IF(B97&lt;基本情報!$C$12,"×",IF(B97&lt;基本情報!$C$13,"-",IF(B97&gt;=基本情報!$E$13+1,"×",IF(AND(B97&gt;=基本情報!$C$13,B97&lt;=基本情報!$E$13),"○",IF(TRUE,"×"))))))</f>
        <v>×</v>
      </c>
    </row>
    <row r="98" spans="2:11" x14ac:dyDescent="0.4">
      <c r="B98" s="8">
        <f t="shared" si="9"/>
        <v>46568</v>
      </c>
      <c r="C98" s="36" t="str">
        <f t="shared" si="5"/>
        <v>水</v>
      </c>
      <c r="D98" s="45" t="str">
        <f>IF(WEEKDAY(B98,2)&gt;5,"休日",IFERROR(IF(VLOOKUP(B98,祝日!B:B,1,FALSE),"休日",""),""))</f>
        <v/>
      </c>
      <c r="E98" s="172"/>
      <c r="F98" s="170" t="str">
        <f t="shared" si="6"/>
        <v/>
      </c>
      <c r="G98" s="172"/>
      <c r="H98" s="170" t="str">
        <f t="shared" si="7"/>
        <v/>
      </c>
      <c r="I98" t="str">
        <f t="shared" si="8"/>
        <v>○</v>
      </c>
      <c r="J98" t="str">
        <f>IF(AND(YEAR(B98)=YEAR($B$8)+1,MONTH(B98)=4),"×",IF(B98&lt;基本情報!$C$8,"×",IF(B98&lt;基本情報!$C$9,"-",IF(B98&gt;=基本情報!$E$9+1,"×",IF(AND(B98&gt;=基本情報!$C$9,B98&lt;=基本情報!$E$9),"○",IF(TRUE,"×"))))))</f>
        <v>×</v>
      </c>
      <c r="K98" t="str">
        <f>IF(AND(YEAR(B98)=YEAR($B$8)+1,MONTH(B98)=4),"×",IF(B98&lt;基本情報!$C$12,"×",IF(B98&lt;基本情報!$C$13,"-",IF(B98&gt;=基本情報!$E$13+1,"×",IF(AND(B98&gt;=基本情報!$C$13,B98&lt;=基本情報!$E$13),"○",IF(TRUE,"×"))))))</f>
        <v>×</v>
      </c>
    </row>
    <row r="99" spans="2:11" x14ac:dyDescent="0.4">
      <c r="B99" s="8">
        <f t="shared" si="9"/>
        <v>46569</v>
      </c>
      <c r="C99" s="36" t="str">
        <f t="shared" si="5"/>
        <v>木</v>
      </c>
      <c r="D99" s="45" t="str">
        <f>IF(WEEKDAY(B99,2)&gt;5,"休日",IFERROR(IF(VLOOKUP(B99,祝日!B:B,1,FALSE),"休日",""),""))</f>
        <v/>
      </c>
      <c r="E99" s="172"/>
      <c r="F99" s="170" t="str">
        <f t="shared" si="6"/>
        <v/>
      </c>
      <c r="G99" s="172"/>
      <c r="H99" s="170" t="str">
        <f t="shared" si="7"/>
        <v/>
      </c>
      <c r="I99" t="str">
        <f t="shared" si="8"/>
        <v>○</v>
      </c>
      <c r="J99" t="str">
        <f>IF(AND(YEAR(B99)=YEAR($B$8)+1,MONTH(B99)=4),"×",IF(B99&lt;基本情報!$C$8,"×",IF(B99&lt;基本情報!$C$9,"-",IF(B99&gt;=基本情報!$E$9+1,"×",IF(AND(B99&gt;=基本情報!$C$9,B99&lt;=基本情報!$E$9),"○",IF(TRUE,"×"))))))</f>
        <v>×</v>
      </c>
      <c r="K99" t="str">
        <f>IF(AND(YEAR(B99)=YEAR($B$8)+1,MONTH(B99)=4),"×",IF(B99&lt;基本情報!$C$12,"×",IF(B99&lt;基本情報!$C$13,"-",IF(B99&gt;=基本情報!$E$13+1,"×",IF(AND(B99&gt;=基本情報!$C$13,B99&lt;=基本情報!$E$13),"○",IF(TRUE,"×"))))))</f>
        <v>×</v>
      </c>
    </row>
    <row r="100" spans="2:11" x14ac:dyDescent="0.4">
      <c r="B100" s="8">
        <f t="shared" si="9"/>
        <v>46570</v>
      </c>
      <c r="C100" s="36" t="str">
        <f t="shared" si="5"/>
        <v>金</v>
      </c>
      <c r="D100" s="45" t="str">
        <f>IF(WEEKDAY(B100,2)&gt;5,"休日",IFERROR(IF(VLOOKUP(B100,祝日!B:B,1,FALSE),"休日",""),""))</f>
        <v/>
      </c>
      <c r="E100" s="172"/>
      <c r="F100" s="170" t="str">
        <f t="shared" si="6"/>
        <v/>
      </c>
      <c r="G100" s="172"/>
      <c r="H100" s="170" t="str">
        <f t="shared" si="7"/>
        <v/>
      </c>
      <c r="I100" t="str">
        <f t="shared" si="8"/>
        <v>○</v>
      </c>
      <c r="J100" t="str">
        <f>IF(AND(YEAR(B100)=YEAR($B$8)+1,MONTH(B100)=4),"×",IF(B100&lt;基本情報!$C$8,"×",IF(B100&lt;基本情報!$C$9,"-",IF(B100&gt;=基本情報!$E$9+1,"×",IF(AND(B100&gt;=基本情報!$C$9,B100&lt;=基本情報!$E$9),"○",IF(TRUE,"×"))))))</f>
        <v>×</v>
      </c>
      <c r="K100" t="str">
        <f>IF(AND(YEAR(B100)=YEAR($B$8)+1,MONTH(B100)=4),"×",IF(B100&lt;基本情報!$C$12,"×",IF(B100&lt;基本情報!$C$13,"-",IF(B100&gt;=基本情報!$E$13+1,"×",IF(AND(B100&gt;=基本情報!$C$13,B100&lt;=基本情報!$E$13),"○",IF(TRUE,"×"))))))</f>
        <v>×</v>
      </c>
    </row>
    <row r="101" spans="2:11" x14ac:dyDescent="0.4">
      <c r="B101" s="8">
        <f t="shared" si="9"/>
        <v>46571</v>
      </c>
      <c r="C101" s="36" t="str">
        <f t="shared" si="5"/>
        <v>土</v>
      </c>
      <c r="D101" s="45" t="str">
        <f>IF(WEEKDAY(B101,2)&gt;5,"休日",IFERROR(IF(VLOOKUP(B101,祝日!B:B,1,FALSE),"休日",""),""))</f>
        <v>休日</v>
      </c>
      <c r="E101" s="172"/>
      <c r="F101" s="170" t="str">
        <f t="shared" si="6"/>
        <v>休工</v>
      </c>
      <c r="G101" s="172"/>
      <c r="H101" s="170" t="str">
        <f t="shared" si="7"/>
        <v>休工</v>
      </c>
      <c r="I101" t="str">
        <f t="shared" si="8"/>
        <v>○</v>
      </c>
      <c r="J101" t="str">
        <f>IF(AND(YEAR(B101)=YEAR($B$8)+1,MONTH(B101)=4),"×",IF(B101&lt;基本情報!$C$8,"×",IF(B101&lt;基本情報!$C$9,"-",IF(B101&gt;=基本情報!$E$9+1,"×",IF(AND(B101&gt;=基本情報!$C$9,B101&lt;=基本情報!$E$9),"○",IF(TRUE,"×"))))))</f>
        <v>×</v>
      </c>
      <c r="K101" t="str">
        <f>IF(AND(YEAR(B101)=YEAR($B$8)+1,MONTH(B101)=4),"×",IF(B101&lt;基本情報!$C$12,"×",IF(B101&lt;基本情報!$C$13,"-",IF(B101&gt;=基本情報!$E$13+1,"×",IF(AND(B101&gt;=基本情報!$C$13,B101&lt;=基本情報!$E$13),"○",IF(TRUE,"×"))))))</f>
        <v>×</v>
      </c>
    </row>
    <row r="102" spans="2:11" x14ac:dyDescent="0.4">
      <c r="B102" s="8">
        <f t="shared" si="9"/>
        <v>46572</v>
      </c>
      <c r="C102" s="36" t="str">
        <f t="shared" si="5"/>
        <v>日</v>
      </c>
      <c r="D102" s="45" t="str">
        <f>IF(WEEKDAY(B102,2)&gt;5,"休日",IFERROR(IF(VLOOKUP(B102,祝日!B:B,1,FALSE),"休日",""),""))</f>
        <v>休日</v>
      </c>
      <c r="E102" s="172"/>
      <c r="F102" s="170" t="str">
        <f t="shared" si="6"/>
        <v>休工</v>
      </c>
      <c r="G102" s="172"/>
      <c r="H102" s="170" t="str">
        <f t="shared" si="7"/>
        <v>休工</v>
      </c>
      <c r="I102" t="str">
        <f t="shared" si="8"/>
        <v>○</v>
      </c>
      <c r="J102" t="str">
        <f>IF(AND(YEAR(B102)=YEAR($B$8)+1,MONTH(B102)=4),"×",IF(B102&lt;基本情報!$C$8,"×",IF(B102&lt;基本情報!$C$9,"-",IF(B102&gt;=基本情報!$E$9+1,"×",IF(AND(B102&gt;=基本情報!$C$9,B102&lt;=基本情報!$E$9),"○",IF(TRUE,"×"))))))</f>
        <v>×</v>
      </c>
      <c r="K102" t="str">
        <f>IF(AND(YEAR(B102)=YEAR($B$8)+1,MONTH(B102)=4),"×",IF(B102&lt;基本情報!$C$12,"×",IF(B102&lt;基本情報!$C$13,"-",IF(B102&gt;=基本情報!$E$13+1,"×",IF(AND(B102&gt;=基本情報!$C$13,B102&lt;=基本情報!$E$13),"○",IF(TRUE,"×"))))))</f>
        <v>×</v>
      </c>
    </row>
    <row r="103" spans="2:11" x14ac:dyDescent="0.4">
      <c r="B103" s="8">
        <f t="shared" si="9"/>
        <v>46573</v>
      </c>
      <c r="C103" s="36" t="str">
        <f t="shared" si="5"/>
        <v>月</v>
      </c>
      <c r="D103" s="45" t="str">
        <f>IF(WEEKDAY(B103,2)&gt;5,"休日",IFERROR(IF(VLOOKUP(B103,祝日!B:B,1,FALSE),"休日",""),""))</f>
        <v/>
      </c>
      <c r="E103" s="172"/>
      <c r="F103" s="170" t="str">
        <f t="shared" si="6"/>
        <v/>
      </c>
      <c r="G103" s="172"/>
      <c r="H103" s="170" t="str">
        <f t="shared" si="7"/>
        <v/>
      </c>
      <c r="I103" t="str">
        <f t="shared" si="8"/>
        <v>○</v>
      </c>
      <c r="J103" t="str">
        <f>IF(AND(YEAR(B103)=YEAR($B$8)+1,MONTH(B103)=4),"×",IF(B103&lt;基本情報!$C$8,"×",IF(B103&lt;基本情報!$C$9,"-",IF(B103&gt;=基本情報!$E$9+1,"×",IF(AND(B103&gt;=基本情報!$C$9,B103&lt;=基本情報!$E$9),"○",IF(TRUE,"×"))))))</f>
        <v>×</v>
      </c>
      <c r="K103" t="str">
        <f>IF(AND(YEAR(B103)=YEAR($B$8)+1,MONTH(B103)=4),"×",IF(B103&lt;基本情報!$C$12,"×",IF(B103&lt;基本情報!$C$13,"-",IF(B103&gt;=基本情報!$E$13+1,"×",IF(AND(B103&gt;=基本情報!$C$13,B103&lt;=基本情報!$E$13),"○",IF(TRUE,"×"))))))</f>
        <v>×</v>
      </c>
    </row>
    <row r="104" spans="2:11" x14ac:dyDescent="0.4">
      <c r="B104" s="8">
        <f t="shared" si="9"/>
        <v>46574</v>
      </c>
      <c r="C104" s="36" t="str">
        <f t="shared" si="5"/>
        <v>火</v>
      </c>
      <c r="D104" s="45" t="str">
        <f>IF(WEEKDAY(B104,2)&gt;5,"休日",IFERROR(IF(VLOOKUP(B104,祝日!B:B,1,FALSE),"休日",""),""))</f>
        <v/>
      </c>
      <c r="E104" s="172"/>
      <c r="F104" s="170" t="str">
        <f t="shared" si="6"/>
        <v/>
      </c>
      <c r="G104" s="172"/>
      <c r="H104" s="170" t="str">
        <f t="shared" si="7"/>
        <v/>
      </c>
      <c r="I104" t="str">
        <f t="shared" si="8"/>
        <v>○</v>
      </c>
      <c r="J104" t="str">
        <f>IF(AND(YEAR(B104)=YEAR($B$8)+1,MONTH(B104)=4),"×",IF(B104&lt;基本情報!$C$8,"×",IF(B104&lt;基本情報!$C$9,"-",IF(B104&gt;=基本情報!$E$9+1,"×",IF(AND(B104&gt;=基本情報!$C$9,B104&lt;=基本情報!$E$9),"○",IF(TRUE,"×"))))))</f>
        <v>×</v>
      </c>
      <c r="K104" t="str">
        <f>IF(AND(YEAR(B104)=YEAR($B$8)+1,MONTH(B104)=4),"×",IF(B104&lt;基本情報!$C$12,"×",IF(B104&lt;基本情報!$C$13,"-",IF(B104&gt;=基本情報!$E$13+1,"×",IF(AND(B104&gt;=基本情報!$C$13,B104&lt;=基本情報!$E$13),"○",IF(TRUE,"×"))))))</f>
        <v>×</v>
      </c>
    </row>
    <row r="105" spans="2:11" x14ac:dyDescent="0.4">
      <c r="B105" s="8">
        <f t="shared" si="9"/>
        <v>46575</v>
      </c>
      <c r="C105" s="36" t="str">
        <f t="shared" si="5"/>
        <v>水</v>
      </c>
      <c r="D105" s="45" t="str">
        <f>IF(WEEKDAY(B105,2)&gt;5,"休日",IFERROR(IF(VLOOKUP(B105,祝日!B:B,1,FALSE),"休日",""),""))</f>
        <v/>
      </c>
      <c r="E105" s="172"/>
      <c r="F105" s="170" t="str">
        <f t="shared" si="6"/>
        <v/>
      </c>
      <c r="G105" s="172"/>
      <c r="H105" s="170" t="str">
        <f t="shared" si="7"/>
        <v/>
      </c>
      <c r="I105" t="str">
        <f t="shared" si="8"/>
        <v>○</v>
      </c>
      <c r="J105" t="str">
        <f>IF(AND(YEAR(B105)=YEAR($B$8)+1,MONTH(B105)=4),"×",IF(B105&lt;基本情報!$C$8,"×",IF(B105&lt;基本情報!$C$9,"-",IF(B105&gt;=基本情報!$E$9+1,"×",IF(AND(B105&gt;=基本情報!$C$9,B105&lt;=基本情報!$E$9),"○",IF(TRUE,"×"))))))</f>
        <v>×</v>
      </c>
      <c r="K105" t="str">
        <f>IF(AND(YEAR(B105)=YEAR($B$8)+1,MONTH(B105)=4),"×",IF(B105&lt;基本情報!$C$12,"×",IF(B105&lt;基本情報!$C$13,"-",IF(B105&gt;=基本情報!$E$13+1,"×",IF(AND(B105&gt;=基本情報!$C$13,B105&lt;=基本情報!$E$13),"○",IF(TRUE,"×"))))))</f>
        <v>×</v>
      </c>
    </row>
    <row r="106" spans="2:11" x14ac:dyDescent="0.4">
      <c r="B106" s="8">
        <f t="shared" si="9"/>
        <v>46576</v>
      </c>
      <c r="C106" s="36" t="str">
        <f t="shared" si="5"/>
        <v>木</v>
      </c>
      <c r="D106" s="45" t="str">
        <f>IF(WEEKDAY(B106,2)&gt;5,"休日",IFERROR(IF(VLOOKUP(B106,祝日!B:B,1,FALSE),"休日",""),""))</f>
        <v/>
      </c>
      <c r="E106" s="172"/>
      <c r="F106" s="170" t="str">
        <f t="shared" si="6"/>
        <v/>
      </c>
      <c r="G106" s="172"/>
      <c r="H106" s="170" t="str">
        <f t="shared" si="7"/>
        <v/>
      </c>
      <c r="I106" t="str">
        <f t="shared" si="8"/>
        <v>○</v>
      </c>
      <c r="J106" t="str">
        <f>IF(AND(YEAR(B106)=YEAR($B$8)+1,MONTH(B106)=4),"×",IF(B106&lt;基本情報!$C$8,"×",IF(B106&lt;基本情報!$C$9,"-",IF(B106&gt;=基本情報!$E$9+1,"×",IF(AND(B106&gt;=基本情報!$C$9,B106&lt;=基本情報!$E$9),"○",IF(TRUE,"×"))))))</f>
        <v>×</v>
      </c>
      <c r="K106" t="str">
        <f>IF(AND(YEAR(B106)=YEAR($B$8)+1,MONTH(B106)=4),"×",IF(B106&lt;基本情報!$C$12,"×",IF(B106&lt;基本情報!$C$13,"-",IF(B106&gt;=基本情報!$E$13+1,"×",IF(AND(B106&gt;=基本情報!$C$13,B106&lt;=基本情報!$E$13),"○",IF(TRUE,"×"))))))</f>
        <v>×</v>
      </c>
    </row>
    <row r="107" spans="2:11" x14ac:dyDescent="0.4">
      <c r="B107" s="8">
        <f t="shared" si="9"/>
        <v>46577</v>
      </c>
      <c r="C107" s="36" t="str">
        <f t="shared" si="5"/>
        <v>金</v>
      </c>
      <c r="D107" s="45" t="str">
        <f>IF(WEEKDAY(B107,2)&gt;5,"休日",IFERROR(IF(VLOOKUP(B107,祝日!B:B,1,FALSE),"休日",""),""))</f>
        <v/>
      </c>
      <c r="E107" s="172"/>
      <c r="F107" s="170" t="str">
        <f t="shared" si="6"/>
        <v/>
      </c>
      <c r="G107" s="172"/>
      <c r="H107" s="170" t="str">
        <f t="shared" si="7"/>
        <v/>
      </c>
      <c r="I107" t="str">
        <f t="shared" si="8"/>
        <v>○</v>
      </c>
      <c r="J107" t="str">
        <f>IF(AND(YEAR(B107)=YEAR($B$8)+1,MONTH(B107)=4),"×",IF(B107&lt;基本情報!$C$8,"×",IF(B107&lt;基本情報!$C$9,"-",IF(B107&gt;=基本情報!$E$9+1,"×",IF(AND(B107&gt;=基本情報!$C$9,B107&lt;=基本情報!$E$9),"○",IF(TRUE,"×"))))))</f>
        <v>×</v>
      </c>
      <c r="K107" t="str">
        <f>IF(AND(YEAR(B107)=YEAR($B$8)+1,MONTH(B107)=4),"×",IF(B107&lt;基本情報!$C$12,"×",IF(B107&lt;基本情報!$C$13,"-",IF(B107&gt;=基本情報!$E$13+1,"×",IF(AND(B107&gt;=基本情報!$C$13,B107&lt;=基本情報!$E$13),"○",IF(TRUE,"×"))))))</f>
        <v>×</v>
      </c>
    </row>
    <row r="108" spans="2:11" x14ac:dyDescent="0.4">
      <c r="B108" s="8">
        <f t="shared" si="9"/>
        <v>46578</v>
      </c>
      <c r="C108" s="36" t="str">
        <f t="shared" si="5"/>
        <v>土</v>
      </c>
      <c r="D108" s="45" t="str">
        <f>IF(WEEKDAY(B108,2)&gt;5,"休日",IFERROR(IF(VLOOKUP(B108,祝日!B:B,1,FALSE),"休日",""),""))</f>
        <v>休日</v>
      </c>
      <c r="E108" s="172"/>
      <c r="F108" s="170" t="str">
        <f t="shared" si="6"/>
        <v>休工</v>
      </c>
      <c r="G108" s="172"/>
      <c r="H108" s="170" t="str">
        <f t="shared" si="7"/>
        <v>休工</v>
      </c>
      <c r="I108" t="str">
        <f t="shared" si="8"/>
        <v>○</v>
      </c>
      <c r="J108" t="str">
        <f>IF(AND(YEAR(B108)=YEAR($B$8)+1,MONTH(B108)=4),"×",IF(B108&lt;基本情報!$C$8,"×",IF(B108&lt;基本情報!$C$9,"-",IF(B108&gt;=基本情報!$E$9+1,"×",IF(AND(B108&gt;=基本情報!$C$9,B108&lt;=基本情報!$E$9),"○",IF(TRUE,"×"))))))</f>
        <v>×</v>
      </c>
      <c r="K108" t="str">
        <f>IF(AND(YEAR(B108)=YEAR($B$8)+1,MONTH(B108)=4),"×",IF(B108&lt;基本情報!$C$12,"×",IF(B108&lt;基本情報!$C$13,"-",IF(B108&gt;=基本情報!$E$13+1,"×",IF(AND(B108&gt;=基本情報!$C$13,B108&lt;=基本情報!$E$13),"○",IF(TRUE,"×"))))))</f>
        <v>×</v>
      </c>
    </row>
    <row r="109" spans="2:11" x14ac:dyDescent="0.4">
      <c r="B109" s="8">
        <f t="shared" si="9"/>
        <v>46579</v>
      </c>
      <c r="C109" s="36" t="str">
        <f t="shared" si="5"/>
        <v>日</v>
      </c>
      <c r="D109" s="45" t="str">
        <f>IF(WEEKDAY(B109,2)&gt;5,"休日",IFERROR(IF(VLOOKUP(B109,祝日!B:B,1,FALSE),"休日",""),""))</f>
        <v>休日</v>
      </c>
      <c r="E109" s="172"/>
      <c r="F109" s="170" t="str">
        <f t="shared" si="6"/>
        <v>休工</v>
      </c>
      <c r="G109" s="172"/>
      <c r="H109" s="170" t="str">
        <f t="shared" si="7"/>
        <v>休工</v>
      </c>
      <c r="I109" t="str">
        <f t="shared" si="8"/>
        <v>○</v>
      </c>
      <c r="J109" t="str">
        <f>IF(AND(YEAR(B109)=YEAR($B$8)+1,MONTH(B109)=4),"×",IF(B109&lt;基本情報!$C$8,"×",IF(B109&lt;基本情報!$C$9,"-",IF(B109&gt;=基本情報!$E$9+1,"×",IF(AND(B109&gt;=基本情報!$C$9,B109&lt;=基本情報!$E$9),"○",IF(TRUE,"×"))))))</f>
        <v>×</v>
      </c>
      <c r="K109" t="str">
        <f>IF(AND(YEAR(B109)=YEAR($B$8)+1,MONTH(B109)=4),"×",IF(B109&lt;基本情報!$C$12,"×",IF(B109&lt;基本情報!$C$13,"-",IF(B109&gt;=基本情報!$E$13+1,"×",IF(AND(B109&gt;=基本情報!$C$13,B109&lt;=基本情報!$E$13),"○",IF(TRUE,"×"))))))</f>
        <v>×</v>
      </c>
    </row>
    <row r="110" spans="2:11" x14ac:dyDescent="0.4">
      <c r="B110" s="8">
        <f t="shared" si="9"/>
        <v>46580</v>
      </c>
      <c r="C110" s="36" t="str">
        <f t="shared" si="5"/>
        <v>月</v>
      </c>
      <c r="D110" s="45" t="str">
        <f>IF(WEEKDAY(B110,2)&gt;5,"休日",IFERROR(IF(VLOOKUP(B110,祝日!B:B,1,FALSE),"休日",""),""))</f>
        <v/>
      </c>
      <c r="E110" s="172"/>
      <c r="F110" s="170" t="str">
        <f t="shared" si="6"/>
        <v/>
      </c>
      <c r="G110" s="172"/>
      <c r="H110" s="170" t="str">
        <f t="shared" si="7"/>
        <v/>
      </c>
      <c r="I110" t="str">
        <f t="shared" si="8"/>
        <v>○</v>
      </c>
      <c r="J110" t="str">
        <f>IF(AND(YEAR(B110)=YEAR($B$8)+1,MONTH(B110)=4),"×",IF(B110&lt;基本情報!$C$8,"×",IF(B110&lt;基本情報!$C$9,"-",IF(B110&gt;=基本情報!$E$9+1,"×",IF(AND(B110&gt;=基本情報!$C$9,B110&lt;=基本情報!$E$9),"○",IF(TRUE,"×"))))))</f>
        <v>×</v>
      </c>
      <c r="K110" t="str">
        <f>IF(AND(YEAR(B110)=YEAR($B$8)+1,MONTH(B110)=4),"×",IF(B110&lt;基本情報!$C$12,"×",IF(B110&lt;基本情報!$C$13,"-",IF(B110&gt;=基本情報!$E$13+1,"×",IF(AND(B110&gt;=基本情報!$C$13,B110&lt;=基本情報!$E$13),"○",IF(TRUE,"×"))))))</f>
        <v>×</v>
      </c>
    </row>
    <row r="111" spans="2:11" x14ac:dyDescent="0.4">
      <c r="B111" s="8">
        <f t="shared" si="9"/>
        <v>46581</v>
      </c>
      <c r="C111" s="36" t="str">
        <f t="shared" si="5"/>
        <v>火</v>
      </c>
      <c r="D111" s="45" t="str">
        <f>IF(WEEKDAY(B111,2)&gt;5,"休日",IFERROR(IF(VLOOKUP(B111,祝日!B:B,1,FALSE),"休日",""),""))</f>
        <v/>
      </c>
      <c r="E111" s="172"/>
      <c r="F111" s="170" t="str">
        <f t="shared" si="6"/>
        <v/>
      </c>
      <c r="G111" s="172"/>
      <c r="H111" s="170" t="str">
        <f t="shared" si="7"/>
        <v/>
      </c>
      <c r="I111" t="str">
        <f t="shared" si="8"/>
        <v>○</v>
      </c>
      <c r="J111" t="str">
        <f>IF(AND(YEAR(B111)=YEAR($B$8)+1,MONTH(B111)=4),"×",IF(B111&lt;基本情報!$C$8,"×",IF(B111&lt;基本情報!$C$9,"-",IF(B111&gt;=基本情報!$E$9+1,"×",IF(AND(B111&gt;=基本情報!$C$9,B111&lt;=基本情報!$E$9),"○",IF(TRUE,"×"))))))</f>
        <v>×</v>
      </c>
      <c r="K111" t="str">
        <f>IF(AND(YEAR(B111)=YEAR($B$8)+1,MONTH(B111)=4),"×",IF(B111&lt;基本情報!$C$12,"×",IF(B111&lt;基本情報!$C$13,"-",IF(B111&gt;=基本情報!$E$13+1,"×",IF(AND(B111&gt;=基本情報!$C$13,B111&lt;=基本情報!$E$13),"○",IF(TRUE,"×"))))))</f>
        <v>×</v>
      </c>
    </row>
    <row r="112" spans="2:11" x14ac:dyDescent="0.4">
      <c r="B112" s="8">
        <f t="shared" si="9"/>
        <v>46582</v>
      </c>
      <c r="C112" s="36" t="str">
        <f t="shared" si="5"/>
        <v>水</v>
      </c>
      <c r="D112" s="45" t="str">
        <f>IF(WEEKDAY(B112,2)&gt;5,"休日",IFERROR(IF(VLOOKUP(B112,祝日!B:B,1,FALSE),"休日",""),""))</f>
        <v/>
      </c>
      <c r="E112" s="172"/>
      <c r="F112" s="170" t="str">
        <f t="shared" si="6"/>
        <v/>
      </c>
      <c r="G112" s="172"/>
      <c r="H112" s="170" t="str">
        <f t="shared" si="7"/>
        <v/>
      </c>
      <c r="I112" t="str">
        <f t="shared" si="8"/>
        <v>○</v>
      </c>
      <c r="J112" t="str">
        <f>IF(AND(YEAR(B112)=YEAR($B$8)+1,MONTH(B112)=4),"×",IF(B112&lt;基本情報!$C$8,"×",IF(B112&lt;基本情報!$C$9,"-",IF(B112&gt;=基本情報!$E$9+1,"×",IF(AND(B112&gt;=基本情報!$C$9,B112&lt;=基本情報!$E$9),"○",IF(TRUE,"×"))))))</f>
        <v>×</v>
      </c>
      <c r="K112" t="str">
        <f>IF(AND(YEAR(B112)=YEAR($B$8)+1,MONTH(B112)=4),"×",IF(B112&lt;基本情報!$C$12,"×",IF(B112&lt;基本情報!$C$13,"-",IF(B112&gt;=基本情報!$E$13+1,"×",IF(AND(B112&gt;=基本情報!$C$13,B112&lt;=基本情報!$E$13),"○",IF(TRUE,"×"))))))</f>
        <v>×</v>
      </c>
    </row>
    <row r="113" spans="2:11" x14ac:dyDescent="0.4">
      <c r="B113" s="8">
        <f t="shared" si="9"/>
        <v>46583</v>
      </c>
      <c r="C113" s="36" t="str">
        <f t="shared" si="5"/>
        <v>木</v>
      </c>
      <c r="D113" s="45" t="str">
        <f>IF(WEEKDAY(B113,2)&gt;5,"休日",IFERROR(IF(VLOOKUP(B113,祝日!B:B,1,FALSE),"休日",""),""))</f>
        <v/>
      </c>
      <c r="E113" s="172"/>
      <c r="F113" s="170" t="str">
        <f t="shared" si="6"/>
        <v/>
      </c>
      <c r="G113" s="172"/>
      <c r="H113" s="170" t="str">
        <f t="shared" si="7"/>
        <v/>
      </c>
      <c r="I113" t="str">
        <f t="shared" si="8"/>
        <v>○</v>
      </c>
      <c r="J113" t="str">
        <f>IF(AND(YEAR(B113)=YEAR($B$8)+1,MONTH(B113)=4),"×",IF(B113&lt;基本情報!$C$8,"×",IF(B113&lt;基本情報!$C$9,"-",IF(B113&gt;=基本情報!$E$9+1,"×",IF(AND(B113&gt;=基本情報!$C$9,B113&lt;=基本情報!$E$9),"○",IF(TRUE,"×"))))))</f>
        <v>×</v>
      </c>
      <c r="K113" t="str">
        <f>IF(AND(YEAR(B113)=YEAR($B$8)+1,MONTH(B113)=4),"×",IF(B113&lt;基本情報!$C$12,"×",IF(B113&lt;基本情報!$C$13,"-",IF(B113&gt;=基本情報!$E$13+1,"×",IF(AND(B113&gt;=基本情報!$C$13,B113&lt;=基本情報!$E$13),"○",IF(TRUE,"×"))))))</f>
        <v>×</v>
      </c>
    </row>
    <row r="114" spans="2:11" x14ac:dyDescent="0.4">
      <c r="B114" s="8">
        <f t="shared" si="9"/>
        <v>46584</v>
      </c>
      <c r="C114" s="36" t="str">
        <f t="shared" si="5"/>
        <v>金</v>
      </c>
      <c r="D114" s="45" t="str">
        <f>IF(WEEKDAY(B114,2)&gt;5,"休日",IFERROR(IF(VLOOKUP(B114,祝日!B:B,1,FALSE),"休日",""),""))</f>
        <v/>
      </c>
      <c r="E114" s="172"/>
      <c r="F114" s="170" t="str">
        <f t="shared" si="6"/>
        <v/>
      </c>
      <c r="G114" s="172"/>
      <c r="H114" s="170" t="str">
        <f t="shared" si="7"/>
        <v/>
      </c>
      <c r="I114" t="str">
        <f t="shared" si="8"/>
        <v>○</v>
      </c>
      <c r="J114" t="str">
        <f>IF(AND(YEAR(B114)=YEAR($B$8)+1,MONTH(B114)=4),"×",IF(B114&lt;基本情報!$C$8,"×",IF(B114&lt;基本情報!$C$9,"-",IF(B114&gt;=基本情報!$E$9+1,"×",IF(AND(B114&gt;=基本情報!$C$9,B114&lt;=基本情報!$E$9),"○",IF(TRUE,"×"))))))</f>
        <v>×</v>
      </c>
      <c r="K114" t="str">
        <f>IF(AND(YEAR(B114)=YEAR($B$8)+1,MONTH(B114)=4),"×",IF(B114&lt;基本情報!$C$12,"×",IF(B114&lt;基本情報!$C$13,"-",IF(B114&gt;=基本情報!$E$13+1,"×",IF(AND(B114&gt;=基本情報!$C$13,B114&lt;=基本情報!$E$13),"○",IF(TRUE,"×"))))))</f>
        <v>×</v>
      </c>
    </row>
    <row r="115" spans="2:11" x14ac:dyDescent="0.4">
      <c r="B115" s="8">
        <f t="shared" si="9"/>
        <v>46585</v>
      </c>
      <c r="C115" s="36" t="str">
        <f t="shared" si="5"/>
        <v>土</v>
      </c>
      <c r="D115" s="45" t="str">
        <f>IF(WEEKDAY(B115,2)&gt;5,"休日",IFERROR(IF(VLOOKUP(B115,祝日!B:B,1,FALSE),"休日",""),""))</f>
        <v>休日</v>
      </c>
      <c r="E115" s="172"/>
      <c r="F115" s="170" t="str">
        <f t="shared" si="6"/>
        <v>休工</v>
      </c>
      <c r="G115" s="172"/>
      <c r="H115" s="170" t="str">
        <f t="shared" si="7"/>
        <v>休工</v>
      </c>
      <c r="I115" t="str">
        <f t="shared" si="8"/>
        <v>○</v>
      </c>
      <c r="J115" t="str">
        <f>IF(AND(YEAR(B115)=YEAR($B$8)+1,MONTH(B115)=4),"×",IF(B115&lt;基本情報!$C$8,"×",IF(B115&lt;基本情報!$C$9,"-",IF(B115&gt;=基本情報!$E$9+1,"×",IF(AND(B115&gt;=基本情報!$C$9,B115&lt;=基本情報!$E$9),"○",IF(TRUE,"×"))))))</f>
        <v>×</v>
      </c>
      <c r="K115" t="str">
        <f>IF(AND(YEAR(B115)=YEAR($B$8)+1,MONTH(B115)=4),"×",IF(B115&lt;基本情報!$C$12,"×",IF(B115&lt;基本情報!$C$13,"-",IF(B115&gt;=基本情報!$E$13+1,"×",IF(AND(B115&gt;=基本情報!$C$13,B115&lt;=基本情報!$E$13),"○",IF(TRUE,"×"))))))</f>
        <v>×</v>
      </c>
    </row>
    <row r="116" spans="2:11" x14ac:dyDescent="0.4">
      <c r="B116" s="8">
        <f t="shared" si="9"/>
        <v>46586</v>
      </c>
      <c r="C116" s="36" t="str">
        <f t="shared" si="5"/>
        <v>日</v>
      </c>
      <c r="D116" s="45" t="str">
        <f>IF(WEEKDAY(B116,2)&gt;5,"休日",IFERROR(IF(VLOOKUP(B116,祝日!B:B,1,FALSE),"休日",""),""))</f>
        <v>休日</v>
      </c>
      <c r="E116" s="172"/>
      <c r="F116" s="170" t="str">
        <f t="shared" si="6"/>
        <v>休工</v>
      </c>
      <c r="G116" s="172"/>
      <c r="H116" s="170" t="str">
        <f t="shared" si="7"/>
        <v>休工</v>
      </c>
      <c r="I116" t="str">
        <f t="shared" si="8"/>
        <v>○</v>
      </c>
      <c r="J116" t="str">
        <f>IF(AND(YEAR(B116)=YEAR($B$8)+1,MONTH(B116)=4),"×",IF(B116&lt;基本情報!$C$8,"×",IF(B116&lt;基本情報!$C$9,"-",IF(B116&gt;=基本情報!$E$9+1,"×",IF(AND(B116&gt;=基本情報!$C$9,B116&lt;=基本情報!$E$9),"○",IF(TRUE,"×"))))))</f>
        <v>×</v>
      </c>
      <c r="K116" t="str">
        <f>IF(AND(YEAR(B116)=YEAR($B$8)+1,MONTH(B116)=4),"×",IF(B116&lt;基本情報!$C$12,"×",IF(B116&lt;基本情報!$C$13,"-",IF(B116&gt;=基本情報!$E$13+1,"×",IF(AND(B116&gt;=基本情報!$C$13,B116&lt;=基本情報!$E$13),"○",IF(TRUE,"×"))))))</f>
        <v>×</v>
      </c>
    </row>
    <row r="117" spans="2:11" x14ac:dyDescent="0.4">
      <c r="B117" s="8">
        <f t="shared" si="9"/>
        <v>46587</v>
      </c>
      <c r="C117" s="36" t="str">
        <f t="shared" si="5"/>
        <v>月</v>
      </c>
      <c r="D117" s="45" t="str">
        <f>IF(WEEKDAY(B117,2)&gt;5,"休日",IFERROR(IF(VLOOKUP(B117,祝日!B:B,1,FALSE),"休日",""),""))</f>
        <v>休日</v>
      </c>
      <c r="E117" s="172"/>
      <c r="F117" s="170" t="str">
        <f t="shared" si="6"/>
        <v>休工</v>
      </c>
      <c r="G117" s="172"/>
      <c r="H117" s="170" t="str">
        <f t="shared" si="7"/>
        <v>休工</v>
      </c>
      <c r="I117" t="str">
        <f t="shared" si="8"/>
        <v>○</v>
      </c>
      <c r="J117" t="str">
        <f>IF(AND(YEAR(B117)=YEAR($B$8)+1,MONTH(B117)=4),"×",IF(B117&lt;基本情報!$C$8,"×",IF(B117&lt;基本情報!$C$9,"-",IF(B117&gt;=基本情報!$E$9+1,"×",IF(AND(B117&gt;=基本情報!$C$9,B117&lt;=基本情報!$E$9),"○",IF(TRUE,"×"))))))</f>
        <v>×</v>
      </c>
      <c r="K117" t="str">
        <f>IF(AND(YEAR(B117)=YEAR($B$8)+1,MONTH(B117)=4),"×",IF(B117&lt;基本情報!$C$12,"×",IF(B117&lt;基本情報!$C$13,"-",IF(B117&gt;=基本情報!$E$13+1,"×",IF(AND(B117&gt;=基本情報!$C$13,B117&lt;=基本情報!$E$13),"○",IF(TRUE,"×"))))))</f>
        <v>×</v>
      </c>
    </row>
    <row r="118" spans="2:11" x14ac:dyDescent="0.4">
      <c r="B118" s="8">
        <f t="shared" si="9"/>
        <v>46588</v>
      </c>
      <c r="C118" s="36" t="str">
        <f t="shared" si="5"/>
        <v>火</v>
      </c>
      <c r="D118" s="45" t="str">
        <f>IF(WEEKDAY(B118,2)&gt;5,"休日",IFERROR(IF(VLOOKUP(B118,祝日!B:B,1,FALSE),"休日",""),""))</f>
        <v/>
      </c>
      <c r="E118" s="172"/>
      <c r="F118" s="170" t="str">
        <f t="shared" si="6"/>
        <v/>
      </c>
      <c r="G118" s="172"/>
      <c r="H118" s="170" t="str">
        <f t="shared" si="7"/>
        <v/>
      </c>
      <c r="I118" t="str">
        <f t="shared" si="8"/>
        <v>○</v>
      </c>
      <c r="J118" t="str">
        <f>IF(AND(YEAR(B118)=YEAR($B$8)+1,MONTH(B118)=4),"×",IF(B118&lt;基本情報!$C$8,"×",IF(B118&lt;基本情報!$C$9,"-",IF(B118&gt;=基本情報!$E$9+1,"×",IF(AND(B118&gt;=基本情報!$C$9,B118&lt;=基本情報!$E$9),"○",IF(TRUE,"×"))))))</f>
        <v>×</v>
      </c>
      <c r="K118" t="str">
        <f>IF(AND(YEAR(B118)=YEAR($B$8)+1,MONTH(B118)=4),"×",IF(B118&lt;基本情報!$C$12,"×",IF(B118&lt;基本情報!$C$13,"-",IF(B118&gt;=基本情報!$E$13+1,"×",IF(AND(B118&gt;=基本情報!$C$13,B118&lt;=基本情報!$E$13),"○",IF(TRUE,"×"))))))</f>
        <v>×</v>
      </c>
    </row>
    <row r="119" spans="2:11" x14ac:dyDescent="0.4">
      <c r="B119" s="8">
        <f t="shared" si="9"/>
        <v>46589</v>
      </c>
      <c r="C119" s="36" t="str">
        <f t="shared" si="5"/>
        <v>水</v>
      </c>
      <c r="D119" s="45" t="str">
        <f>IF(WEEKDAY(B119,2)&gt;5,"休日",IFERROR(IF(VLOOKUP(B119,祝日!B:B,1,FALSE),"休日",""),""))</f>
        <v/>
      </c>
      <c r="E119" s="172"/>
      <c r="F119" s="170" t="str">
        <f t="shared" si="6"/>
        <v/>
      </c>
      <c r="G119" s="172"/>
      <c r="H119" s="170" t="str">
        <f t="shared" si="7"/>
        <v/>
      </c>
      <c r="I119" t="str">
        <f t="shared" si="8"/>
        <v>○</v>
      </c>
      <c r="J119" t="str">
        <f>IF(AND(YEAR(B119)=YEAR($B$8)+1,MONTH(B119)=4),"×",IF(B119&lt;基本情報!$C$8,"×",IF(B119&lt;基本情報!$C$9,"-",IF(B119&gt;=基本情報!$E$9+1,"×",IF(AND(B119&gt;=基本情報!$C$9,B119&lt;=基本情報!$E$9),"○",IF(TRUE,"×"))))))</f>
        <v>×</v>
      </c>
      <c r="K119" t="str">
        <f>IF(AND(YEAR(B119)=YEAR($B$8)+1,MONTH(B119)=4),"×",IF(B119&lt;基本情報!$C$12,"×",IF(B119&lt;基本情報!$C$13,"-",IF(B119&gt;=基本情報!$E$13+1,"×",IF(AND(B119&gt;=基本情報!$C$13,B119&lt;=基本情報!$E$13),"○",IF(TRUE,"×"))))))</f>
        <v>×</v>
      </c>
    </row>
    <row r="120" spans="2:11" x14ac:dyDescent="0.4">
      <c r="B120" s="8">
        <f t="shared" si="9"/>
        <v>46590</v>
      </c>
      <c r="C120" s="36" t="str">
        <f t="shared" si="5"/>
        <v>木</v>
      </c>
      <c r="D120" s="45" t="str">
        <f>IF(WEEKDAY(B120,2)&gt;5,"休日",IFERROR(IF(VLOOKUP(B120,祝日!B:B,1,FALSE),"休日",""),""))</f>
        <v/>
      </c>
      <c r="E120" s="172"/>
      <c r="F120" s="170" t="str">
        <f t="shared" si="6"/>
        <v/>
      </c>
      <c r="G120" s="172"/>
      <c r="H120" s="170" t="str">
        <f t="shared" si="7"/>
        <v/>
      </c>
      <c r="I120" t="str">
        <f t="shared" si="8"/>
        <v>○</v>
      </c>
      <c r="J120" t="str">
        <f>IF(AND(YEAR(B120)=YEAR($B$8)+1,MONTH(B120)=4),"×",IF(B120&lt;基本情報!$C$8,"×",IF(B120&lt;基本情報!$C$9,"-",IF(B120&gt;=基本情報!$E$9+1,"×",IF(AND(B120&gt;=基本情報!$C$9,B120&lt;=基本情報!$E$9),"○",IF(TRUE,"×"))))))</f>
        <v>×</v>
      </c>
      <c r="K120" t="str">
        <f>IF(AND(YEAR(B120)=YEAR($B$8)+1,MONTH(B120)=4),"×",IF(B120&lt;基本情報!$C$12,"×",IF(B120&lt;基本情報!$C$13,"-",IF(B120&gt;=基本情報!$E$13+1,"×",IF(AND(B120&gt;=基本情報!$C$13,B120&lt;=基本情報!$E$13),"○",IF(TRUE,"×"))))))</f>
        <v>×</v>
      </c>
    </row>
    <row r="121" spans="2:11" x14ac:dyDescent="0.4">
      <c r="B121" s="8">
        <f t="shared" si="9"/>
        <v>46591</v>
      </c>
      <c r="C121" s="36" t="str">
        <f t="shared" si="5"/>
        <v>金</v>
      </c>
      <c r="D121" s="45" t="str">
        <f>IF(WEEKDAY(B121,2)&gt;5,"休日",IFERROR(IF(VLOOKUP(B121,祝日!B:B,1,FALSE),"休日",""),""))</f>
        <v/>
      </c>
      <c r="E121" s="172"/>
      <c r="F121" s="170" t="str">
        <f t="shared" si="6"/>
        <v/>
      </c>
      <c r="G121" s="172"/>
      <c r="H121" s="170" t="str">
        <f t="shared" si="7"/>
        <v/>
      </c>
      <c r="I121" t="str">
        <f t="shared" si="8"/>
        <v>○</v>
      </c>
      <c r="J121" t="str">
        <f>IF(AND(YEAR(B121)=YEAR($B$8)+1,MONTH(B121)=4),"×",IF(B121&lt;基本情報!$C$8,"×",IF(B121&lt;基本情報!$C$9,"-",IF(B121&gt;=基本情報!$E$9+1,"×",IF(AND(B121&gt;=基本情報!$C$9,B121&lt;=基本情報!$E$9),"○",IF(TRUE,"×"))))))</f>
        <v>×</v>
      </c>
      <c r="K121" t="str">
        <f>IF(AND(YEAR(B121)=YEAR($B$8)+1,MONTH(B121)=4),"×",IF(B121&lt;基本情報!$C$12,"×",IF(B121&lt;基本情報!$C$13,"-",IF(B121&gt;=基本情報!$E$13+1,"×",IF(AND(B121&gt;=基本情報!$C$13,B121&lt;=基本情報!$E$13),"○",IF(TRUE,"×"))))))</f>
        <v>×</v>
      </c>
    </row>
    <row r="122" spans="2:11" x14ac:dyDescent="0.4">
      <c r="B122" s="8">
        <f t="shared" si="9"/>
        <v>46592</v>
      </c>
      <c r="C122" s="36" t="str">
        <f t="shared" si="5"/>
        <v>土</v>
      </c>
      <c r="D122" s="45" t="str">
        <f>IF(WEEKDAY(B122,2)&gt;5,"休日",IFERROR(IF(VLOOKUP(B122,祝日!B:B,1,FALSE),"休日",""),""))</f>
        <v>休日</v>
      </c>
      <c r="E122" s="172"/>
      <c r="F122" s="170" t="str">
        <f t="shared" si="6"/>
        <v>休工</v>
      </c>
      <c r="G122" s="172"/>
      <c r="H122" s="170" t="str">
        <f t="shared" si="7"/>
        <v>休工</v>
      </c>
      <c r="I122" t="str">
        <f t="shared" si="8"/>
        <v>○</v>
      </c>
      <c r="J122" t="str">
        <f>IF(AND(YEAR(B122)=YEAR($B$8)+1,MONTH(B122)=4),"×",IF(B122&lt;基本情報!$C$8,"×",IF(B122&lt;基本情報!$C$9,"-",IF(B122&gt;=基本情報!$E$9+1,"×",IF(AND(B122&gt;=基本情報!$C$9,B122&lt;=基本情報!$E$9),"○",IF(TRUE,"×"))))))</f>
        <v>×</v>
      </c>
      <c r="K122" t="str">
        <f>IF(AND(YEAR(B122)=YEAR($B$8)+1,MONTH(B122)=4),"×",IF(B122&lt;基本情報!$C$12,"×",IF(B122&lt;基本情報!$C$13,"-",IF(B122&gt;=基本情報!$E$13+1,"×",IF(AND(B122&gt;=基本情報!$C$13,B122&lt;=基本情報!$E$13),"○",IF(TRUE,"×"))))))</f>
        <v>×</v>
      </c>
    </row>
    <row r="123" spans="2:11" x14ac:dyDescent="0.4">
      <c r="B123" s="8">
        <f t="shared" si="9"/>
        <v>46593</v>
      </c>
      <c r="C123" s="36" t="str">
        <f t="shared" si="5"/>
        <v>日</v>
      </c>
      <c r="D123" s="45" t="str">
        <f>IF(WEEKDAY(B123,2)&gt;5,"休日",IFERROR(IF(VLOOKUP(B123,祝日!B:B,1,FALSE),"休日",""),""))</f>
        <v>休日</v>
      </c>
      <c r="E123" s="172"/>
      <c r="F123" s="170" t="str">
        <f t="shared" si="6"/>
        <v>休工</v>
      </c>
      <c r="G123" s="172"/>
      <c r="H123" s="170" t="str">
        <f t="shared" si="7"/>
        <v>休工</v>
      </c>
      <c r="I123" t="str">
        <f t="shared" si="8"/>
        <v>○</v>
      </c>
      <c r="J123" t="str">
        <f>IF(AND(YEAR(B123)=YEAR($B$8)+1,MONTH(B123)=4),"×",IF(B123&lt;基本情報!$C$8,"×",IF(B123&lt;基本情報!$C$9,"-",IF(B123&gt;=基本情報!$E$9+1,"×",IF(AND(B123&gt;=基本情報!$C$9,B123&lt;=基本情報!$E$9),"○",IF(TRUE,"×"))))))</f>
        <v>×</v>
      </c>
      <c r="K123" t="str">
        <f>IF(AND(YEAR(B123)=YEAR($B$8)+1,MONTH(B123)=4),"×",IF(B123&lt;基本情報!$C$12,"×",IF(B123&lt;基本情報!$C$13,"-",IF(B123&gt;=基本情報!$E$13+1,"×",IF(AND(B123&gt;=基本情報!$C$13,B123&lt;=基本情報!$E$13),"○",IF(TRUE,"×"))))))</f>
        <v>×</v>
      </c>
    </row>
    <row r="124" spans="2:11" x14ac:dyDescent="0.4">
      <c r="B124" s="8">
        <f t="shared" si="9"/>
        <v>46594</v>
      </c>
      <c r="C124" s="36" t="str">
        <f t="shared" si="5"/>
        <v>月</v>
      </c>
      <c r="D124" s="45" t="str">
        <f>IF(WEEKDAY(B124,2)&gt;5,"休日",IFERROR(IF(VLOOKUP(B124,祝日!B:B,1,FALSE),"休日",""),""))</f>
        <v/>
      </c>
      <c r="E124" s="172"/>
      <c r="F124" s="170" t="str">
        <f t="shared" si="6"/>
        <v/>
      </c>
      <c r="G124" s="172"/>
      <c r="H124" s="170" t="str">
        <f t="shared" si="7"/>
        <v/>
      </c>
      <c r="I124" t="str">
        <f t="shared" si="8"/>
        <v>○</v>
      </c>
      <c r="J124" t="str">
        <f>IF(AND(YEAR(B124)=YEAR($B$8)+1,MONTH(B124)=4),"×",IF(B124&lt;基本情報!$C$8,"×",IF(B124&lt;基本情報!$C$9,"-",IF(B124&gt;=基本情報!$E$9+1,"×",IF(AND(B124&gt;=基本情報!$C$9,B124&lt;=基本情報!$E$9),"○",IF(TRUE,"×"))))))</f>
        <v>×</v>
      </c>
      <c r="K124" t="str">
        <f>IF(AND(YEAR(B124)=YEAR($B$8)+1,MONTH(B124)=4),"×",IF(B124&lt;基本情報!$C$12,"×",IF(B124&lt;基本情報!$C$13,"-",IF(B124&gt;=基本情報!$E$13+1,"×",IF(AND(B124&gt;=基本情報!$C$13,B124&lt;=基本情報!$E$13),"○",IF(TRUE,"×"))))))</f>
        <v>×</v>
      </c>
    </row>
    <row r="125" spans="2:11" x14ac:dyDescent="0.4">
      <c r="B125" s="8">
        <f t="shared" si="9"/>
        <v>46595</v>
      </c>
      <c r="C125" s="36" t="str">
        <f t="shared" si="5"/>
        <v>火</v>
      </c>
      <c r="D125" s="45" t="str">
        <f>IF(WEEKDAY(B125,2)&gt;5,"休日",IFERROR(IF(VLOOKUP(B125,祝日!B:B,1,FALSE),"休日",""),""))</f>
        <v/>
      </c>
      <c r="E125" s="172"/>
      <c r="F125" s="170" t="str">
        <f t="shared" si="6"/>
        <v/>
      </c>
      <c r="G125" s="172"/>
      <c r="H125" s="170" t="str">
        <f t="shared" si="7"/>
        <v/>
      </c>
      <c r="I125" t="str">
        <f t="shared" si="8"/>
        <v>○</v>
      </c>
      <c r="J125" t="str">
        <f>IF(AND(YEAR(B125)=YEAR($B$8)+1,MONTH(B125)=4),"×",IF(B125&lt;基本情報!$C$8,"×",IF(B125&lt;基本情報!$C$9,"-",IF(B125&gt;=基本情報!$E$9+1,"×",IF(AND(B125&gt;=基本情報!$C$9,B125&lt;=基本情報!$E$9),"○",IF(TRUE,"×"))))))</f>
        <v>×</v>
      </c>
      <c r="K125" t="str">
        <f>IF(AND(YEAR(B125)=YEAR($B$8)+1,MONTH(B125)=4),"×",IF(B125&lt;基本情報!$C$12,"×",IF(B125&lt;基本情報!$C$13,"-",IF(B125&gt;=基本情報!$E$13+1,"×",IF(AND(B125&gt;=基本情報!$C$13,B125&lt;=基本情報!$E$13),"○",IF(TRUE,"×"))))))</f>
        <v>×</v>
      </c>
    </row>
    <row r="126" spans="2:11" x14ac:dyDescent="0.4">
      <c r="B126" s="8">
        <f t="shared" si="9"/>
        <v>46596</v>
      </c>
      <c r="C126" s="36" t="str">
        <f t="shared" si="5"/>
        <v>水</v>
      </c>
      <c r="D126" s="45" t="str">
        <f>IF(WEEKDAY(B126,2)&gt;5,"休日",IFERROR(IF(VLOOKUP(B126,祝日!B:B,1,FALSE),"休日",""),""))</f>
        <v/>
      </c>
      <c r="E126" s="172"/>
      <c r="F126" s="170" t="str">
        <f t="shared" si="6"/>
        <v/>
      </c>
      <c r="G126" s="172"/>
      <c r="H126" s="170" t="str">
        <f t="shared" si="7"/>
        <v/>
      </c>
      <c r="I126" t="str">
        <f t="shared" si="8"/>
        <v>○</v>
      </c>
      <c r="J126" t="str">
        <f>IF(AND(YEAR(B126)=YEAR($B$8)+1,MONTH(B126)=4),"×",IF(B126&lt;基本情報!$C$8,"×",IF(B126&lt;基本情報!$C$9,"-",IF(B126&gt;=基本情報!$E$9+1,"×",IF(AND(B126&gt;=基本情報!$C$9,B126&lt;=基本情報!$E$9),"○",IF(TRUE,"×"))))))</f>
        <v>×</v>
      </c>
      <c r="K126" t="str">
        <f>IF(AND(YEAR(B126)=YEAR($B$8)+1,MONTH(B126)=4),"×",IF(B126&lt;基本情報!$C$12,"×",IF(B126&lt;基本情報!$C$13,"-",IF(B126&gt;=基本情報!$E$13+1,"×",IF(AND(B126&gt;=基本情報!$C$13,B126&lt;=基本情報!$E$13),"○",IF(TRUE,"×"))))))</f>
        <v>×</v>
      </c>
    </row>
    <row r="127" spans="2:11" x14ac:dyDescent="0.4">
      <c r="B127" s="8">
        <f t="shared" si="9"/>
        <v>46597</v>
      </c>
      <c r="C127" s="36" t="str">
        <f t="shared" si="5"/>
        <v>木</v>
      </c>
      <c r="D127" s="45" t="str">
        <f>IF(WEEKDAY(B127,2)&gt;5,"休日",IFERROR(IF(VLOOKUP(B127,祝日!B:B,1,FALSE),"休日",""),""))</f>
        <v/>
      </c>
      <c r="E127" s="172"/>
      <c r="F127" s="170" t="str">
        <f t="shared" si="6"/>
        <v/>
      </c>
      <c r="G127" s="172"/>
      <c r="H127" s="170" t="str">
        <f t="shared" si="7"/>
        <v/>
      </c>
      <c r="I127" t="str">
        <f t="shared" si="8"/>
        <v>○</v>
      </c>
      <c r="J127" t="str">
        <f>IF(AND(YEAR(B127)=YEAR($B$8)+1,MONTH(B127)=4),"×",IF(B127&lt;基本情報!$C$8,"×",IF(B127&lt;基本情報!$C$9,"-",IF(B127&gt;=基本情報!$E$9+1,"×",IF(AND(B127&gt;=基本情報!$C$9,B127&lt;=基本情報!$E$9),"○",IF(TRUE,"×"))))))</f>
        <v>×</v>
      </c>
      <c r="K127" t="str">
        <f>IF(AND(YEAR(B127)=YEAR($B$8)+1,MONTH(B127)=4),"×",IF(B127&lt;基本情報!$C$12,"×",IF(B127&lt;基本情報!$C$13,"-",IF(B127&gt;=基本情報!$E$13+1,"×",IF(AND(B127&gt;=基本情報!$C$13,B127&lt;=基本情報!$E$13),"○",IF(TRUE,"×"))))))</f>
        <v>×</v>
      </c>
    </row>
    <row r="128" spans="2:11" x14ac:dyDescent="0.4">
      <c r="B128" s="8">
        <f t="shared" si="9"/>
        <v>46598</v>
      </c>
      <c r="C128" s="36" t="str">
        <f t="shared" si="5"/>
        <v>金</v>
      </c>
      <c r="D128" s="45" t="str">
        <f>IF(WEEKDAY(B128,2)&gt;5,"休日",IFERROR(IF(VLOOKUP(B128,祝日!B:B,1,FALSE),"休日",""),""))</f>
        <v/>
      </c>
      <c r="E128" s="172"/>
      <c r="F128" s="170" t="str">
        <f t="shared" si="6"/>
        <v/>
      </c>
      <c r="G128" s="172"/>
      <c r="H128" s="170" t="str">
        <f t="shared" si="7"/>
        <v/>
      </c>
      <c r="I128" t="str">
        <f t="shared" si="8"/>
        <v>○</v>
      </c>
      <c r="J128" t="str">
        <f>IF(AND(YEAR(B128)=YEAR($B$8)+1,MONTH(B128)=4),"×",IF(B128&lt;基本情報!$C$8,"×",IF(B128&lt;基本情報!$C$9,"-",IF(B128&gt;=基本情報!$E$9+1,"×",IF(AND(B128&gt;=基本情報!$C$9,B128&lt;=基本情報!$E$9),"○",IF(TRUE,"×"))))))</f>
        <v>×</v>
      </c>
      <c r="K128" t="str">
        <f>IF(AND(YEAR(B128)=YEAR($B$8)+1,MONTH(B128)=4),"×",IF(B128&lt;基本情報!$C$12,"×",IF(B128&lt;基本情報!$C$13,"-",IF(B128&gt;=基本情報!$E$13+1,"×",IF(AND(B128&gt;=基本情報!$C$13,B128&lt;=基本情報!$E$13),"○",IF(TRUE,"×"))))))</f>
        <v>×</v>
      </c>
    </row>
    <row r="129" spans="2:11" x14ac:dyDescent="0.4">
      <c r="B129" s="8">
        <f t="shared" si="9"/>
        <v>46599</v>
      </c>
      <c r="C129" s="36" t="str">
        <f t="shared" si="5"/>
        <v>土</v>
      </c>
      <c r="D129" s="45" t="str">
        <f>IF(WEEKDAY(B129,2)&gt;5,"休日",IFERROR(IF(VLOOKUP(B129,祝日!B:B,1,FALSE),"休日",""),""))</f>
        <v>休日</v>
      </c>
      <c r="E129" s="172"/>
      <c r="F129" s="170" t="str">
        <f t="shared" si="6"/>
        <v>休工</v>
      </c>
      <c r="G129" s="172"/>
      <c r="H129" s="170" t="str">
        <f t="shared" si="7"/>
        <v>休工</v>
      </c>
      <c r="I129" t="str">
        <f t="shared" si="8"/>
        <v>○</v>
      </c>
      <c r="J129" t="str">
        <f>IF(AND(YEAR(B129)=YEAR($B$8)+1,MONTH(B129)=4),"×",IF(B129&lt;基本情報!$C$8,"×",IF(B129&lt;基本情報!$C$9,"-",IF(B129&gt;=基本情報!$E$9+1,"×",IF(AND(B129&gt;=基本情報!$C$9,B129&lt;=基本情報!$E$9),"○",IF(TRUE,"×"))))))</f>
        <v>×</v>
      </c>
      <c r="K129" t="str">
        <f>IF(AND(YEAR(B129)=YEAR($B$8)+1,MONTH(B129)=4),"×",IF(B129&lt;基本情報!$C$12,"×",IF(B129&lt;基本情報!$C$13,"-",IF(B129&gt;=基本情報!$E$13+1,"×",IF(AND(B129&gt;=基本情報!$C$13,B129&lt;=基本情報!$E$13),"○",IF(TRUE,"×"))))))</f>
        <v>×</v>
      </c>
    </row>
    <row r="130" spans="2:11" x14ac:dyDescent="0.4">
      <c r="B130" s="8">
        <f t="shared" si="9"/>
        <v>46600</v>
      </c>
      <c r="C130" s="36" t="str">
        <f t="shared" si="5"/>
        <v>日</v>
      </c>
      <c r="D130" s="45" t="str">
        <f>IF(WEEKDAY(B130,2)&gt;5,"休日",IFERROR(IF(VLOOKUP(B130,祝日!B:B,1,FALSE),"休日",""),""))</f>
        <v>休日</v>
      </c>
      <c r="E130" s="172"/>
      <c r="F130" s="170" t="str">
        <f t="shared" si="6"/>
        <v>休工</v>
      </c>
      <c r="G130" s="172"/>
      <c r="H130" s="170" t="str">
        <f t="shared" si="7"/>
        <v>休工</v>
      </c>
      <c r="I130" t="str">
        <f t="shared" si="8"/>
        <v>○</v>
      </c>
      <c r="J130" t="str">
        <f>IF(AND(YEAR(B130)=YEAR($B$8)+1,MONTH(B130)=4),"×",IF(B130&lt;基本情報!$C$8,"×",IF(B130&lt;基本情報!$C$9,"-",IF(B130&gt;=基本情報!$E$9+1,"×",IF(AND(B130&gt;=基本情報!$C$9,B130&lt;=基本情報!$E$9),"○",IF(TRUE,"×"))))))</f>
        <v>×</v>
      </c>
      <c r="K130" t="str">
        <f>IF(AND(YEAR(B130)=YEAR($B$8)+1,MONTH(B130)=4),"×",IF(B130&lt;基本情報!$C$12,"×",IF(B130&lt;基本情報!$C$13,"-",IF(B130&gt;=基本情報!$E$13+1,"×",IF(AND(B130&gt;=基本情報!$C$13,B130&lt;=基本情報!$E$13),"○",IF(TRUE,"×"))))))</f>
        <v>×</v>
      </c>
    </row>
    <row r="131" spans="2:11" x14ac:dyDescent="0.4">
      <c r="B131" s="8">
        <f t="shared" si="9"/>
        <v>46601</v>
      </c>
      <c r="C131" s="36" t="str">
        <f t="shared" si="5"/>
        <v>月</v>
      </c>
      <c r="D131" s="45" t="str">
        <f>IF(WEEKDAY(B131,2)&gt;5,"休日",IFERROR(IF(VLOOKUP(B131,祝日!B:B,1,FALSE),"休日",""),""))</f>
        <v/>
      </c>
      <c r="E131" s="172"/>
      <c r="F131" s="170" t="str">
        <f t="shared" si="6"/>
        <v/>
      </c>
      <c r="G131" s="172"/>
      <c r="H131" s="170" t="str">
        <f t="shared" si="7"/>
        <v/>
      </c>
      <c r="I131" t="str">
        <f t="shared" si="8"/>
        <v>○</v>
      </c>
      <c r="J131" t="str">
        <f>IF(AND(YEAR(B131)=YEAR($B$8)+1,MONTH(B131)=4),"×",IF(B131&lt;基本情報!$C$8,"×",IF(B131&lt;基本情報!$C$9,"-",IF(B131&gt;=基本情報!$E$9+1,"×",IF(AND(B131&gt;=基本情報!$C$9,B131&lt;=基本情報!$E$9),"○",IF(TRUE,"×"))))))</f>
        <v>×</v>
      </c>
      <c r="K131" t="str">
        <f>IF(AND(YEAR(B131)=YEAR($B$8)+1,MONTH(B131)=4),"×",IF(B131&lt;基本情報!$C$12,"×",IF(B131&lt;基本情報!$C$13,"-",IF(B131&gt;=基本情報!$E$13+1,"×",IF(AND(B131&gt;=基本情報!$C$13,B131&lt;=基本情報!$E$13),"○",IF(TRUE,"×"))))))</f>
        <v>×</v>
      </c>
    </row>
    <row r="132" spans="2:11" x14ac:dyDescent="0.4">
      <c r="B132" s="8">
        <f t="shared" si="9"/>
        <v>46602</v>
      </c>
      <c r="C132" s="36" t="str">
        <f t="shared" si="5"/>
        <v>火</v>
      </c>
      <c r="D132" s="45" t="str">
        <f>IF(WEEKDAY(B132,2)&gt;5,"休日",IFERROR(IF(VLOOKUP(B132,祝日!B:B,1,FALSE),"休日",""),""))</f>
        <v/>
      </c>
      <c r="E132" s="172"/>
      <c r="F132" s="170" t="str">
        <f t="shared" si="6"/>
        <v/>
      </c>
      <c r="G132" s="172"/>
      <c r="H132" s="170" t="str">
        <f t="shared" si="7"/>
        <v/>
      </c>
      <c r="I132" t="str">
        <f t="shared" si="8"/>
        <v>○</v>
      </c>
      <c r="J132" t="str">
        <f>IF(AND(YEAR(B132)=YEAR($B$8)+1,MONTH(B132)=4),"×",IF(B132&lt;基本情報!$C$8,"×",IF(B132&lt;基本情報!$C$9,"-",IF(B132&gt;=基本情報!$E$9+1,"×",IF(AND(B132&gt;=基本情報!$C$9,B132&lt;=基本情報!$E$9),"○",IF(TRUE,"×"))))))</f>
        <v>×</v>
      </c>
      <c r="K132" t="str">
        <f>IF(AND(YEAR(B132)=YEAR($B$8)+1,MONTH(B132)=4),"×",IF(B132&lt;基本情報!$C$12,"×",IF(B132&lt;基本情報!$C$13,"-",IF(B132&gt;=基本情報!$E$13+1,"×",IF(AND(B132&gt;=基本情報!$C$13,B132&lt;=基本情報!$E$13),"○",IF(TRUE,"×"))))))</f>
        <v>×</v>
      </c>
    </row>
    <row r="133" spans="2:11" x14ac:dyDescent="0.4">
      <c r="B133" s="8">
        <f t="shared" si="9"/>
        <v>46603</v>
      </c>
      <c r="C133" s="36" t="str">
        <f t="shared" si="5"/>
        <v>水</v>
      </c>
      <c r="D133" s="45" t="str">
        <f>IF(WEEKDAY(B133,2)&gt;5,"休日",IFERROR(IF(VLOOKUP(B133,祝日!B:B,1,FALSE),"休日",""),""))</f>
        <v/>
      </c>
      <c r="E133" s="172"/>
      <c r="F133" s="170" t="str">
        <f t="shared" si="6"/>
        <v/>
      </c>
      <c r="G133" s="172"/>
      <c r="H133" s="170" t="str">
        <f t="shared" si="7"/>
        <v/>
      </c>
      <c r="I133" t="str">
        <f t="shared" si="8"/>
        <v>○</v>
      </c>
      <c r="J133" t="str">
        <f>IF(AND(YEAR(B133)=YEAR($B$8)+1,MONTH(B133)=4),"×",IF(B133&lt;基本情報!$C$8,"×",IF(B133&lt;基本情報!$C$9,"-",IF(B133&gt;=基本情報!$E$9+1,"×",IF(AND(B133&gt;=基本情報!$C$9,B133&lt;=基本情報!$E$9),"○",IF(TRUE,"×"))))))</f>
        <v>×</v>
      </c>
      <c r="K133" t="str">
        <f>IF(AND(YEAR(B133)=YEAR($B$8)+1,MONTH(B133)=4),"×",IF(B133&lt;基本情報!$C$12,"×",IF(B133&lt;基本情報!$C$13,"-",IF(B133&gt;=基本情報!$E$13+1,"×",IF(AND(B133&gt;=基本情報!$C$13,B133&lt;=基本情報!$E$13),"○",IF(TRUE,"×"))))))</f>
        <v>×</v>
      </c>
    </row>
    <row r="134" spans="2:11" x14ac:dyDescent="0.4">
      <c r="B134" s="8">
        <f t="shared" si="9"/>
        <v>46604</v>
      </c>
      <c r="C134" s="36" t="str">
        <f t="shared" si="5"/>
        <v>木</v>
      </c>
      <c r="D134" s="45" t="str">
        <f>IF(WEEKDAY(B134,2)&gt;5,"休日",IFERROR(IF(VLOOKUP(B134,祝日!B:B,1,FALSE),"休日",""),""))</f>
        <v/>
      </c>
      <c r="E134" s="172"/>
      <c r="F134" s="170" t="str">
        <f t="shared" si="6"/>
        <v/>
      </c>
      <c r="G134" s="172"/>
      <c r="H134" s="170" t="str">
        <f t="shared" si="7"/>
        <v/>
      </c>
      <c r="I134" t="str">
        <f t="shared" si="8"/>
        <v>○</v>
      </c>
      <c r="J134" t="str">
        <f>IF(AND(YEAR(B134)=YEAR($B$8)+1,MONTH(B134)=4),"×",IF(B134&lt;基本情報!$C$8,"×",IF(B134&lt;基本情報!$C$9,"-",IF(B134&gt;=基本情報!$E$9+1,"×",IF(AND(B134&gt;=基本情報!$C$9,B134&lt;=基本情報!$E$9),"○",IF(TRUE,"×"))))))</f>
        <v>×</v>
      </c>
      <c r="K134" t="str">
        <f>IF(AND(YEAR(B134)=YEAR($B$8)+1,MONTH(B134)=4),"×",IF(B134&lt;基本情報!$C$12,"×",IF(B134&lt;基本情報!$C$13,"-",IF(B134&gt;=基本情報!$E$13+1,"×",IF(AND(B134&gt;=基本情報!$C$13,B134&lt;=基本情報!$E$13),"○",IF(TRUE,"×"))))))</f>
        <v>×</v>
      </c>
    </row>
    <row r="135" spans="2:11" x14ac:dyDescent="0.4">
      <c r="B135" s="8">
        <f t="shared" si="9"/>
        <v>46605</v>
      </c>
      <c r="C135" s="36" t="str">
        <f t="shared" si="5"/>
        <v>金</v>
      </c>
      <c r="D135" s="45" t="str">
        <f>IF(WEEKDAY(B135,2)&gt;5,"休日",IFERROR(IF(VLOOKUP(B135,祝日!B:B,1,FALSE),"休日",""),""))</f>
        <v/>
      </c>
      <c r="E135" s="172"/>
      <c r="F135" s="170" t="str">
        <f t="shared" si="6"/>
        <v/>
      </c>
      <c r="G135" s="172"/>
      <c r="H135" s="170" t="str">
        <f t="shared" si="7"/>
        <v/>
      </c>
      <c r="I135" t="str">
        <f t="shared" si="8"/>
        <v>○</v>
      </c>
      <c r="J135" t="str">
        <f>IF(AND(YEAR(B135)=YEAR($B$8)+1,MONTH(B135)=4),"×",IF(B135&lt;基本情報!$C$8,"×",IF(B135&lt;基本情報!$C$9,"-",IF(B135&gt;=基本情報!$E$9+1,"×",IF(AND(B135&gt;=基本情報!$C$9,B135&lt;=基本情報!$E$9),"○",IF(TRUE,"×"))))))</f>
        <v>×</v>
      </c>
      <c r="K135" t="str">
        <f>IF(AND(YEAR(B135)=YEAR($B$8)+1,MONTH(B135)=4),"×",IF(B135&lt;基本情報!$C$12,"×",IF(B135&lt;基本情報!$C$13,"-",IF(B135&gt;=基本情報!$E$13+1,"×",IF(AND(B135&gt;=基本情報!$C$13,B135&lt;=基本情報!$E$13),"○",IF(TRUE,"×"))))))</f>
        <v>×</v>
      </c>
    </row>
    <row r="136" spans="2:11" x14ac:dyDescent="0.4">
      <c r="B136" s="8">
        <f t="shared" si="9"/>
        <v>46606</v>
      </c>
      <c r="C136" s="36" t="str">
        <f t="shared" ref="C136:C199" si="10">TEXT(B136,"aaa")</f>
        <v>土</v>
      </c>
      <c r="D136" s="45" t="str">
        <f>IF(WEEKDAY(B136,2)&gt;5,"休日",IFERROR(IF(VLOOKUP(B136,祝日!B:B,1,FALSE),"休日",""),""))</f>
        <v>休日</v>
      </c>
      <c r="E136" s="172"/>
      <c r="F136" s="170" t="str">
        <f t="shared" ref="F136:F199" si="11">IF(OR(E136="夏季休暇",E136="年末年始休暇",E136="一時中止",E136="工場制作",E136="発注者指示",E136="その他",D136="休日"),"休工","")</f>
        <v>休工</v>
      </c>
      <c r="G136" s="172"/>
      <c r="H136" s="170" t="str">
        <f t="shared" ref="H136:H199" si="12">IF(OR(G136="夏季休暇",G136="年末年始休暇",G136="一時中止",G136="工場制作",G136="発注者指示",G136="その他",D136="休日"),"休工","")</f>
        <v>休工</v>
      </c>
      <c r="I136" t="str">
        <f t="shared" ref="I136:I199" si="13">IF(F136=H136,"○","")</f>
        <v>○</v>
      </c>
      <c r="J136" t="str">
        <f>IF(AND(YEAR(B136)=YEAR($B$8)+1,MONTH(B136)=4),"×",IF(B136&lt;基本情報!$C$8,"×",IF(B136&lt;基本情報!$C$9,"-",IF(B136&gt;=基本情報!$E$9+1,"×",IF(AND(B136&gt;=基本情報!$C$9,B136&lt;=基本情報!$E$9),"○",IF(TRUE,"×"))))))</f>
        <v>×</v>
      </c>
      <c r="K136" t="str">
        <f>IF(AND(YEAR(B136)=YEAR($B$8)+1,MONTH(B136)=4),"×",IF(B136&lt;基本情報!$C$12,"×",IF(B136&lt;基本情報!$C$13,"-",IF(B136&gt;=基本情報!$E$13+1,"×",IF(AND(B136&gt;=基本情報!$C$13,B136&lt;=基本情報!$E$13),"○",IF(TRUE,"×"))))))</f>
        <v>×</v>
      </c>
    </row>
    <row r="137" spans="2:11" x14ac:dyDescent="0.4">
      <c r="B137" s="8">
        <f t="shared" ref="B137:B200" si="14">B136+1</f>
        <v>46607</v>
      </c>
      <c r="C137" s="36" t="str">
        <f t="shared" si="10"/>
        <v>日</v>
      </c>
      <c r="D137" s="45" t="str">
        <f>IF(WEEKDAY(B137,2)&gt;5,"休日",IFERROR(IF(VLOOKUP(B137,祝日!B:B,1,FALSE),"休日",""),""))</f>
        <v>休日</v>
      </c>
      <c r="E137" s="172"/>
      <c r="F137" s="170" t="str">
        <f t="shared" si="11"/>
        <v>休工</v>
      </c>
      <c r="G137" s="172"/>
      <c r="H137" s="170" t="str">
        <f t="shared" si="12"/>
        <v>休工</v>
      </c>
      <c r="I137" t="str">
        <f t="shared" si="13"/>
        <v>○</v>
      </c>
      <c r="J137" t="str">
        <f>IF(AND(YEAR(B137)=YEAR($B$8)+1,MONTH(B137)=4),"×",IF(B137&lt;基本情報!$C$8,"×",IF(B137&lt;基本情報!$C$9,"-",IF(B137&gt;=基本情報!$E$9+1,"×",IF(AND(B137&gt;=基本情報!$C$9,B137&lt;=基本情報!$E$9),"○",IF(TRUE,"×"))))))</f>
        <v>×</v>
      </c>
      <c r="K137" t="str">
        <f>IF(AND(YEAR(B137)=YEAR($B$8)+1,MONTH(B137)=4),"×",IF(B137&lt;基本情報!$C$12,"×",IF(B137&lt;基本情報!$C$13,"-",IF(B137&gt;=基本情報!$E$13+1,"×",IF(AND(B137&gt;=基本情報!$C$13,B137&lt;=基本情報!$E$13),"○",IF(TRUE,"×"))))))</f>
        <v>×</v>
      </c>
    </row>
    <row r="138" spans="2:11" x14ac:dyDescent="0.4">
      <c r="B138" s="8">
        <f t="shared" si="14"/>
        <v>46608</v>
      </c>
      <c r="C138" s="36" t="str">
        <f t="shared" si="10"/>
        <v>月</v>
      </c>
      <c r="D138" s="45" t="str">
        <f>IF(WEEKDAY(B138,2)&gt;5,"休日",IFERROR(IF(VLOOKUP(B138,祝日!B:B,1,FALSE),"休日",""),""))</f>
        <v/>
      </c>
      <c r="E138" s="172"/>
      <c r="F138" s="170" t="str">
        <f t="shared" si="11"/>
        <v/>
      </c>
      <c r="G138" s="172"/>
      <c r="H138" s="170" t="str">
        <f t="shared" si="12"/>
        <v/>
      </c>
      <c r="I138" t="str">
        <f t="shared" si="13"/>
        <v>○</v>
      </c>
      <c r="J138" t="str">
        <f>IF(AND(YEAR(B138)=YEAR($B$8)+1,MONTH(B138)=4),"×",IF(B138&lt;基本情報!$C$8,"×",IF(B138&lt;基本情報!$C$9,"-",IF(B138&gt;=基本情報!$E$9+1,"×",IF(AND(B138&gt;=基本情報!$C$9,B138&lt;=基本情報!$E$9),"○",IF(TRUE,"×"))))))</f>
        <v>×</v>
      </c>
      <c r="K138" t="str">
        <f>IF(AND(YEAR(B138)=YEAR($B$8)+1,MONTH(B138)=4),"×",IF(B138&lt;基本情報!$C$12,"×",IF(B138&lt;基本情報!$C$13,"-",IF(B138&gt;=基本情報!$E$13+1,"×",IF(AND(B138&gt;=基本情報!$C$13,B138&lt;=基本情報!$E$13),"○",IF(TRUE,"×"))))))</f>
        <v>×</v>
      </c>
    </row>
    <row r="139" spans="2:11" x14ac:dyDescent="0.4">
      <c r="B139" s="8">
        <f t="shared" si="14"/>
        <v>46609</v>
      </c>
      <c r="C139" s="36" t="str">
        <f t="shared" si="10"/>
        <v>火</v>
      </c>
      <c r="D139" s="45" t="str">
        <f>IF(WEEKDAY(B139,2)&gt;5,"休日",IFERROR(IF(VLOOKUP(B139,祝日!B:B,1,FALSE),"休日",""),""))</f>
        <v/>
      </c>
      <c r="E139" s="172"/>
      <c r="F139" s="170" t="str">
        <f t="shared" si="11"/>
        <v/>
      </c>
      <c r="G139" s="172"/>
      <c r="H139" s="170" t="str">
        <f t="shared" si="12"/>
        <v/>
      </c>
      <c r="I139" t="str">
        <f t="shared" si="13"/>
        <v>○</v>
      </c>
      <c r="J139" t="str">
        <f>IF(AND(YEAR(B139)=YEAR($B$8)+1,MONTH(B139)=4),"×",IF(B139&lt;基本情報!$C$8,"×",IF(B139&lt;基本情報!$C$9,"-",IF(B139&gt;=基本情報!$E$9+1,"×",IF(AND(B139&gt;=基本情報!$C$9,B139&lt;=基本情報!$E$9),"○",IF(TRUE,"×"))))))</f>
        <v>×</v>
      </c>
      <c r="K139" t="str">
        <f>IF(AND(YEAR(B139)=YEAR($B$8)+1,MONTH(B139)=4),"×",IF(B139&lt;基本情報!$C$12,"×",IF(B139&lt;基本情報!$C$13,"-",IF(B139&gt;=基本情報!$E$13+1,"×",IF(AND(B139&gt;=基本情報!$C$13,B139&lt;=基本情報!$E$13),"○",IF(TRUE,"×"))))))</f>
        <v>×</v>
      </c>
    </row>
    <row r="140" spans="2:11" x14ac:dyDescent="0.4">
      <c r="B140" s="8">
        <f t="shared" si="14"/>
        <v>46610</v>
      </c>
      <c r="C140" s="36" t="str">
        <f t="shared" si="10"/>
        <v>水</v>
      </c>
      <c r="D140" s="45" t="str">
        <f>IF(WEEKDAY(B140,2)&gt;5,"休日",IFERROR(IF(VLOOKUP(B140,祝日!B:B,1,FALSE),"休日",""),""))</f>
        <v>休日</v>
      </c>
      <c r="E140" s="172"/>
      <c r="F140" s="170" t="str">
        <f t="shared" si="11"/>
        <v>休工</v>
      </c>
      <c r="G140" s="172"/>
      <c r="H140" s="170" t="str">
        <f t="shared" si="12"/>
        <v>休工</v>
      </c>
      <c r="I140" t="str">
        <f t="shared" si="13"/>
        <v>○</v>
      </c>
      <c r="J140" t="str">
        <f>IF(AND(YEAR(B140)=YEAR($B$8)+1,MONTH(B140)=4),"×",IF(B140&lt;基本情報!$C$8,"×",IF(B140&lt;基本情報!$C$9,"-",IF(B140&gt;=基本情報!$E$9+1,"×",IF(AND(B140&gt;=基本情報!$C$9,B140&lt;=基本情報!$E$9),"○",IF(TRUE,"×"))))))</f>
        <v>×</v>
      </c>
      <c r="K140" t="str">
        <f>IF(AND(YEAR(B140)=YEAR($B$8)+1,MONTH(B140)=4),"×",IF(B140&lt;基本情報!$C$12,"×",IF(B140&lt;基本情報!$C$13,"-",IF(B140&gt;=基本情報!$E$13+1,"×",IF(AND(B140&gt;=基本情報!$C$13,B140&lt;=基本情報!$E$13),"○",IF(TRUE,"×"))))))</f>
        <v>×</v>
      </c>
    </row>
    <row r="141" spans="2:11" x14ac:dyDescent="0.4">
      <c r="B141" s="8">
        <f t="shared" si="14"/>
        <v>46611</v>
      </c>
      <c r="C141" s="36" t="str">
        <f t="shared" si="10"/>
        <v>木</v>
      </c>
      <c r="D141" s="45" t="str">
        <f>IF(WEEKDAY(B141,2)&gt;5,"休日",IFERROR(IF(VLOOKUP(B141,祝日!B:B,1,FALSE),"休日",""),""))</f>
        <v/>
      </c>
      <c r="E141" s="172"/>
      <c r="F141" s="170" t="str">
        <f t="shared" si="11"/>
        <v/>
      </c>
      <c r="G141" s="172"/>
      <c r="H141" s="170" t="str">
        <f t="shared" si="12"/>
        <v/>
      </c>
      <c r="I141" t="str">
        <f t="shared" si="13"/>
        <v>○</v>
      </c>
      <c r="J141" t="str">
        <f>IF(AND(YEAR(B141)=YEAR($B$8)+1,MONTH(B141)=4),"×",IF(B141&lt;基本情報!$C$8,"×",IF(B141&lt;基本情報!$C$9,"-",IF(B141&gt;=基本情報!$E$9+1,"×",IF(AND(B141&gt;=基本情報!$C$9,B141&lt;=基本情報!$E$9),"○",IF(TRUE,"×"))))))</f>
        <v>×</v>
      </c>
      <c r="K141" t="str">
        <f>IF(AND(YEAR(B141)=YEAR($B$8)+1,MONTH(B141)=4),"×",IF(B141&lt;基本情報!$C$12,"×",IF(B141&lt;基本情報!$C$13,"-",IF(B141&gt;=基本情報!$E$13+1,"×",IF(AND(B141&gt;=基本情報!$C$13,B141&lt;=基本情報!$E$13),"○",IF(TRUE,"×"))))))</f>
        <v>×</v>
      </c>
    </row>
    <row r="142" spans="2:11" x14ac:dyDescent="0.4">
      <c r="B142" s="8">
        <f t="shared" si="14"/>
        <v>46612</v>
      </c>
      <c r="C142" s="36" t="str">
        <f t="shared" si="10"/>
        <v>金</v>
      </c>
      <c r="D142" s="45" t="str">
        <f>IF(WEEKDAY(B142,2)&gt;5,"休日",IFERROR(IF(VLOOKUP(B142,祝日!B:B,1,FALSE),"休日",""),""))</f>
        <v/>
      </c>
      <c r="E142" s="172" t="s">
        <v>106</v>
      </c>
      <c r="F142" s="170" t="str">
        <f t="shared" si="11"/>
        <v>休工</v>
      </c>
      <c r="G142" s="172"/>
      <c r="H142" s="170" t="str">
        <f t="shared" si="12"/>
        <v/>
      </c>
      <c r="I142" t="str">
        <f t="shared" si="13"/>
        <v/>
      </c>
      <c r="J142" t="str">
        <f>IF(AND(YEAR(B142)=YEAR($B$8)+1,MONTH(B142)=4),"×",IF(B142&lt;基本情報!$C$8,"×",IF(B142&lt;基本情報!$C$9,"-",IF(B142&gt;=基本情報!$E$9+1,"×",IF(AND(B142&gt;=基本情報!$C$9,B142&lt;=基本情報!$E$9),"○",IF(TRUE,"×"))))))</f>
        <v>×</v>
      </c>
      <c r="K142" t="str">
        <f>IF(AND(YEAR(B142)=YEAR($B$8)+1,MONTH(B142)=4),"×",IF(B142&lt;基本情報!$C$12,"×",IF(B142&lt;基本情報!$C$13,"-",IF(B142&gt;=基本情報!$E$13+1,"×",IF(AND(B142&gt;=基本情報!$C$13,B142&lt;=基本情報!$E$13),"○",IF(TRUE,"×"))))))</f>
        <v>×</v>
      </c>
    </row>
    <row r="143" spans="2:11" x14ac:dyDescent="0.4">
      <c r="B143" s="8">
        <f t="shared" si="14"/>
        <v>46613</v>
      </c>
      <c r="C143" s="36" t="str">
        <f t="shared" si="10"/>
        <v>土</v>
      </c>
      <c r="D143" s="45" t="str">
        <f>IF(WEEKDAY(B143,2)&gt;5,"休日",IFERROR(IF(VLOOKUP(B143,祝日!B:B,1,FALSE),"休日",""),""))</f>
        <v>休日</v>
      </c>
      <c r="E143" s="172" t="s">
        <v>106</v>
      </c>
      <c r="F143" s="170" t="str">
        <f t="shared" si="11"/>
        <v>休工</v>
      </c>
      <c r="G143" s="172"/>
      <c r="H143" s="170" t="str">
        <f t="shared" si="12"/>
        <v>休工</v>
      </c>
      <c r="I143" t="str">
        <f t="shared" si="13"/>
        <v>○</v>
      </c>
      <c r="J143" t="str">
        <f>IF(AND(YEAR(B143)=YEAR($B$8)+1,MONTH(B143)=4),"×",IF(B143&lt;基本情報!$C$8,"×",IF(B143&lt;基本情報!$C$9,"-",IF(B143&gt;=基本情報!$E$9+1,"×",IF(AND(B143&gt;=基本情報!$C$9,B143&lt;=基本情報!$E$9),"○",IF(TRUE,"×"))))))</f>
        <v>×</v>
      </c>
      <c r="K143" t="str">
        <f>IF(AND(YEAR(B143)=YEAR($B$8)+1,MONTH(B143)=4),"×",IF(B143&lt;基本情報!$C$12,"×",IF(B143&lt;基本情報!$C$13,"-",IF(B143&gt;=基本情報!$E$13+1,"×",IF(AND(B143&gt;=基本情報!$C$13,B143&lt;=基本情報!$E$13),"○",IF(TRUE,"×"))))))</f>
        <v>×</v>
      </c>
    </row>
    <row r="144" spans="2:11" x14ac:dyDescent="0.4">
      <c r="B144" s="8">
        <f t="shared" si="14"/>
        <v>46614</v>
      </c>
      <c r="C144" s="36" t="str">
        <f t="shared" si="10"/>
        <v>日</v>
      </c>
      <c r="D144" s="45" t="str">
        <f>IF(WEEKDAY(B144,2)&gt;5,"休日",IFERROR(IF(VLOOKUP(B144,祝日!B:B,1,FALSE),"休日",""),""))</f>
        <v>休日</v>
      </c>
      <c r="E144" s="172" t="s">
        <v>106</v>
      </c>
      <c r="F144" s="170" t="str">
        <f t="shared" si="11"/>
        <v>休工</v>
      </c>
      <c r="G144" s="172"/>
      <c r="H144" s="170" t="str">
        <f t="shared" si="12"/>
        <v>休工</v>
      </c>
      <c r="I144" t="str">
        <f t="shared" si="13"/>
        <v>○</v>
      </c>
      <c r="J144" t="str">
        <f>IF(AND(YEAR(B144)=YEAR($B$8)+1,MONTH(B144)=4),"×",IF(B144&lt;基本情報!$C$8,"×",IF(B144&lt;基本情報!$C$9,"-",IF(B144&gt;=基本情報!$E$9+1,"×",IF(AND(B144&gt;=基本情報!$C$9,B144&lt;=基本情報!$E$9),"○",IF(TRUE,"×"))))))</f>
        <v>×</v>
      </c>
      <c r="K144" t="str">
        <f>IF(AND(YEAR(B144)=YEAR($B$8)+1,MONTH(B144)=4),"×",IF(B144&lt;基本情報!$C$12,"×",IF(B144&lt;基本情報!$C$13,"-",IF(B144&gt;=基本情報!$E$13+1,"×",IF(AND(B144&gt;=基本情報!$C$13,B144&lt;=基本情報!$E$13),"○",IF(TRUE,"×"))))))</f>
        <v>×</v>
      </c>
    </row>
    <row r="145" spans="2:11" x14ac:dyDescent="0.4">
      <c r="B145" s="8">
        <f t="shared" si="14"/>
        <v>46615</v>
      </c>
      <c r="C145" s="36" t="str">
        <f t="shared" si="10"/>
        <v>月</v>
      </c>
      <c r="D145" s="45" t="str">
        <f>IF(WEEKDAY(B145,2)&gt;5,"休日",IFERROR(IF(VLOOKUP(B145,祝日!B:B,1,FALSE),"休日",""),""))</f>
        <v/>
      </c>
      <c r="E145" s="172"/>
      <c r="F145" s="170" t="str">
        <f t="shared" si="11"/>
        <v/>
      </c>
      <c r="G145" s="172"/>
      <c r="H145" s="170" t="str">
        <f t="shared" si="12"/>
        <v/>
      </c>
      <c r="I145" t="str">
        <f t="shared" si="13"/>
        <v>○</v>
      </c>
      <c r="J145" t="str">
        <f>IF(AND(YEAR(B145)=YEAR($B$8)+1,MONTH(B145)=4),"×",IF(B145&lt;基本情報!$C$8,"×",IF(B145&lt;基本情報!$C$9,"-",IF(B145&gt;=基本情報!$E$9+1,"×",IF(AND(B145&gt;=基本情報!$C$9,B145&lt;=基本情報!$E$9),"○",IF(TRUE,"×"))))))</f>
        <v>×</v>
      </c>
      <c r="K145" t="str">
        <f>IF(AND(YEAR(B145)=YEAR($B$8)+1,MONTH(B145)=4),"×",IF(B145&lt;基本情報!$C$12,"×",IF(B145&lt;基本情報!$C$13,"-",IF(B145&gt;=基本情報!$E$13+1,"×",IF(AND(B145&gt;=基本情報!$C$13,B145&lt;=基本情報!$E$13),"○",IF(TRUE,"×"))))))</f>
        <v>×</v>
      </c>
    </row>
    <row r="146" spans="2:11" x14ac:dyDescent="0.4">
      <c r="B146" s="8">
        <f t="shared" si="14"/>
        <v>46616</v>
      </c>
      <c r="C146" s="36" t="str">
        <f t="shared" si="10"/>
        <v>火</v>
      </c>
      <c r="D146" s="45" t="str">
        <f>IF(WEEKDAY(B146,2)&gt;5,"休日",IFERROR(IF(VLOOKUP(B146,祝日!B:B,1,FALSE),"休日",""),""))</f>
        <v/>
      </c>
      <c r="E146" s="172"/>
      <c r="F146" s="170" t="str">
        <f t="shared" si="11"/>
        <v/>
      </c>
      <c r="G146" s="172"/>
      <c r="H146" s="170" t="str">
        <f t="shared" si="12"/>
        <v/>
      </c>
      <c r="I146" t="str">
        <f t="shared" si="13"/>
        <v>○</v>
      </c>
      <c r="J146" t="str">
        <f>IF(AND(YEAR(B146)=YEAR($B$8)+1,MONTH(B146)=4),"×",IF(B146&lt;基本情報!$C$8,"×",IF(B146&lt;基本情報!$C$9,"-",IF(B146&gt;=基本情報!$E$9+1,"×",IF(AND(B146&gt;=基本情報!$C$9,B146&lt;=基本情報!$E$9),"○",IF(TRUE,"×"))))))</f>
        <v>×</v>
      </c>
      <c r="K146" t="str">
        <f>IF(AND(YEAR(B146)=YEAR($B$8)+1,MONTH(B146)=4),"×",IF(B146&lt;基本情報!$C$12,"×",IF(B146&lt;基本情報!$C$13,"-",IF(B146&gt;=基本情報!$E$13+1,"×",IF(AND(B146&gt;=基本情報!$C$13,B146&lt;=基本情報!$E$13),"○",IF(TRUE,"×"))))))</f>
        <v>×</v>
      </c>
    </row>
    <row r="147" spans="2:11" x14ac:dyDescent="0.4">
      <c r="B147" s="8">
        <f t="shared" si="14"/>
        <v>46617</v>
      </c>
      <c r="C147" s="36" t="str">
        <f t="shared" si="10"/>
        <v>水</v>
      </c>
      <c r="D147" s="45" t="str">
        <f>IF(WEEKDAY(B147,2)&gt;5,"休日",IFERROR(IF(VLOOKUP(B147,祝日!B:B,1,FALSE),"休日",""),""))</f>
        <v/>
      </c>
      <c r="E147" s="172"/>
      <c r="F147" s="170" t="str">
        <f t="shared" si="11"/>
        <v/>
      </c>
      <c r="G147" s="172"/>
      <c r="H147" s="170" t="str">
        <f t="shared" si="12"/>
        <v/>
      </c>
      <c r="I147" t="str">
        <f t="shared" si="13"/>
        <v>○</v>
      </c>
      <c r="J147" t="str">
        <f>IF(AND(YEAR(B147)=YEAR($B$8)+1,MONTH(B147)=4),"×",IF(B147&lt;基本情報!$C$8,"×",IF(B147&lt;基本情報!$C$9,"-",IF(B147&gt;=基本情報!$E$9+1,"×",IF(AND(B147&gt;=基本情報!$C$9,B147&lt;=基本情報!$E$9),"○",IF(TRUE,"×"))))))</f>
        <v>×</v>
      </c>
      <c r="K147" t="str">
        <f>IF(AND(YEAR(B147)=YEAR($B$8)+1,MONTH(B147)=4),"×",IF(B147&lt;基本情報!$C$12,"×",IF(B147&lt;基本情報!$C$13,"-",IF(B147&gt;=基本情報!$E$13+1,"×",IF(AND(B147&gt;=基本情報!$C$13,B147&lt;=基本情報!$E$13),"○",IF(TRUE,"×"))))))</f>
        <v>×</v>
      </c>
    </row>
    <row r="148" spans="2:11" x14ac:dyDescent="0.4">
      <c r="B148" s="8">
        <f t="shared" si="14"/>
        <v>46618</v>
      </c>
      <c r="C148" s="36" t="str">
        <f t="shared" si="10"/>
        <v>木</v>
      </c>
      <c r="D148" s="45" t="str">
        <f>IF(WEEKDAY(B148,2)&gt;5,"休日",IFERROR(IF(VLOOKUP(B148,祝日!B:B,1,FALSE),"休日",""),""))</f>
        <v/>
      </c>
      <c r="E148" s="172"/>
      <c r="F148" s="170" t="str">
        <f t="shared" si="11"/>
        <v/>
      </c>
      <c r="G148" s="172"/>
      <c r="H148" s="170" t="str">
        <f t="shared" si="12"/>
        <v/>
      </c>
      <c r="I148" t="str">
        <f t="shared" si="13"/>
        <v>○</v>
      </c>
      <c r="J148" t="str">
        <f>IF(AND(YEAR(B148)=YEAR($B$8)+1,MONTH(B148)=4),"×",IF(B148&lt;基本情報!$C$8,"×",IF(B148&lt;基本情報!$C$9,"-",IF(B148&gt;=基本情報!$E$9+1,"×",IF(AND(B148&gt;=基本情報!$C$9,B148&lt;=基本情報!$E$9),"○",IF(TRUE,"×"))))))</f>
        <v>×</v>
      </c>
      <c r="K148" t="str">
        <f>IF(AND(YEAR(B148)=YEAR($B$8)+1,MONTH(B148)=4),"×",IF(B148&lt;基本情報!$C$12,"×",IF(B148&lt;基本情報!$C$13,"-",IF(B148&gt;=基本情報!$E$13+1,"×",IF(AND(B148&gt;=基本情報!$C$13,B148&lt;=基本情報!$E$13),"○",IF(TRUE,"×"))))))</f>
        <v>×</v>
      </c>
    </row>
    <row r="149" spans="2:11" x14ac:dyDescent="0.4">
      <c r="B149" s="8">
        <f t="shared" si="14"/>
        <v>46619</v>
      </c>
      <c r="C149" s="36" t="str">
        <f t="shared" si="10"/>
        <v>金</v>
      </c>
      <c r="D149" s="45" t="str">
        <f>IF(WEEKDAY(B149,2)&gt;5,"休日",IFERROR(IF(VLOOKUP(B149,祝日!B:B,1,FALSE),"休日",""),""))</f>
        <v/>
      </c>
      <c r="E149" s="172"/>
      <c r="F149" s="170" t="str">
        <f t="shared" si="11"/>
        <v/>
      </c>
      <c r="G149" s="172"/>
      <c r="H149" s="170" t="str">
        <f t="shared" si="12"/>
        <v/>
      </c>
      <c r="I149" t="str">
        <f t="shared" si="13"/>
        <v>○</v>
      </c>
      <c r="J149" t="str">
        <f>IF(AND(YEAR(B149)=YEAR($B$8)+1,MONTH(B149)=4),"×",IF(B149&lt;基本情報!$C$8,"×",IF(B149&lt;基本情報!$C$9,"-",IF(B149&gt;=基本情報!$E$9+1,"×",IF(AND(B149&gt;=基本情報!$C$9,B149&lt;=基本情報!$E$9),"○",IF(TRUE,"×"))))))</f>
        <v>×</v>
      </c>
      <c r="K149" t="str">
        <f>IF(AND(YEAR(B149)=YEAR($B$8)+1,MONTH(B149)=4),"×",IF(B149&lt;基本情報!$C$12,"×",IF(B149&lt;基本情報!$C$13,"-",IF(B149&gt;=基本情報!$E$13+1,"×",IF(AND(B149&gt;=基本情報!$C$13,B149&lt;=基本情報!$E$13),"○",IF(TRUE,"×"))))))</f>
        <v>×</v>
      </c>
    </row>
    <row r="150" spans="2:11" x14ac:dyDescent="0.4">
      <c r="B150" s="8">
        <f t="shared" si="14"/>
        <v>46620</v>
      </c>
      <c r="C150" s="36" t="str">
        <f t="shared" si="10"/>
        <v>土</v>
      </c>
      <c r="D150" s="45" t="str">
        <f>IF(WEEKDAY(B150,2)&gt;5,"休日",IFERROR(IF(VLOOKUP(B150,祝日!B:B,1,FALSE),"休日",""),""))</f>
        <v>休日</v>
      </c>
      <c r="E150" s="172"/>
      <c r="F150" s="170" t="str">
        <f t="shared" si="11"/>
        <v>休工</v>
      </c>
      <c r="G150" s="172"/>
      <c r="H150" s="170" t="str">
        <f t="shared" si="12"/>
        <v>休工</v>
      </c>
      <c r="I150" t="str">
        <f t="shared" si="13"/>
        <v>○</v>
      </c>
      <c r="J150" t="str">
        <f>IF(AND(YEAR(B150)=YEAR($B$8)+1,MONTH(B150)=4),"×",IF(B150&lt;基本情報!$C$8,"×",IF(B150&lt;基本情報!$C$9,"-",IF(B150&gt;=基本情報!$E$9+1,"×",IF(AND(B150&gt;=基本情報!$C$9,B150&lt;=基本情報!$E$9),"○",IF(TRUE,"×"))))))</f>
        <v>×</v>
      </c>
      <c r="K150" t="str">
        <f>IF(AND(YEAR(B150)=YEAR($B$8)+1,MONTH(B150)=4),"×",IF(B150&lt;基本情報!$C$12,"×",IF(B150&lt;基本情報!$C$13,"-",IF(B150&gt;=基本情報!$E$13+1,"×",IF(AND(B150&gt;=基本情報!$C$13,B150&lt;=基本情報!$E$13),"○",IF(TRUE,"×"))))))</f>
        <v>×</v>
      </c>
    </row>
    <row r="151" spans="2:11" x14ac:dyDescent="0.4">
      <c r="B151" s="8">
        <f t="shared" si="14"/>
        <v>46621</v>
      </c>
      <c r="C151" s="36" t="str">
        <f t="shared" si="10"/>
        <v>日</v>
      </c>
      <c r="D151" s="45" t="str">
        <f>IF(WEEKDAY(B151,2)&gt;5,"休日",IFERROR(IF(VLOOKUP(B151,祝日!B:B,1,FALSE),"休日",""),""))</f>
        <v>休日</v>
      </c>
      <c r="E151" s="172"/>
      <c r="F151" s="170" t="str">
        <f t="shared" si="11"/>
        <v>休工</v>
      </c>
      <c r="G151" s="172"/>
      <c r="H151" s="170" t="str">
        <f t="shared" si="12"/>
        <v>休工</v>
      </c>
      <c r="I151" t="str">
        <f t="shared" si="13"/>
        <v>○</v>
      </c>
      <c r="J151" t="str">
        <f>IF(AND(YEAR(B151)=YEAR($B$8)+1,MONTH(B151)=4),"×",IF(B151&lt;基本情報!$C$8,"×",IF(B151&lt;基本情報!$C$9,"-",IF(B151&gt;=基本情報!$E$9+1,"×",IF(AND(B151&gt;=基本情報!$C$9,B151&lt;=基本情報!$E$9),"○",IF(TRUE,"×"))))))</f>
        <v>×</v>
      </c>
      <c r="K151" t="str">
        <f>IF(AND(YEAR(B151)=YEAR($B$8)+1,MONTH(B151)=4),"×",IF(B151&lt;基本情報!$C$12,"×",IF(B151&lt;基本情報!$C$13,"-",IF(B151&gt;=基本情報!$E$13+1,"×",IF(AND(B151&gt;=基本情報!$C$13,B151&lt;=基本情報!$E$13),"○",IF(TRUE,"×"))))))</f>
        <v>×</v>
      </c>
    </row>
    <row r="152" spans="2:11" x14ac:dyDescent="0.4">
      <c r="B152" s="8">
        <f t="shared" si="14"/>
        <v>46622</v>
      </c>
      <c r="C152" s="36" t="str">
        <f t="shared" si="10"/>
        <v>月</v>
      </c>
      <c r="D152" s="45" t="str">
        <f>IF(WEEKDAY(B152,2)&gt;5,"休日",IFERROR(IF(VLOOKUP(B152,祝日!B:B,1,FALSE),"休日",""),""))</f>
        <v/>
      </c>
      <c r="E152" s="172"/>
      <c r="F152" s="170" t="str">
        <f t="shared" si="11"/>
        <v/>
      </c>
      <c r="G152" s="172"/>
      <c r="H152" s="170" t="str">
        <f t="shared" si="12"/>
        <v/>
      </c>
      <c r="I152" t="str">
        <f t="shared" si="13"/>
        <v>○</v>
      </c>
      <c r="J152" t="str">
        <f>IF(AND(YEAR(B152)=YEAR($B$8)+1,MONTH(B152)=4),"×",IF(B152&lt;基本情報!$C$8,"×",IF(B152&lt;基本情報!$C$9,"-",IF(B152&gt;=基本情報!$E$9+1,"×",IF(AND(B152&gt;=基本情報!$C$9,B152&lt;=基本情報!$E$9),"○",IF(TRUE,"×"))))))</f>
        <v>×</v>
      </c>
      <c r="K152" t="str">
        <f>IF(AND(YEAR(B152)=YEAR($B$8)+1,MONTH(B152)=4),"×",IF(B152&lt;基本情報!$C$12,"×",IF(B152&lt;基本情報!$C$13,"-",IF(B152&gt;=基本情報!$E$13+1,"×",IF(AND(B152&gt;=基本情報!$C$13,B152&lt;=基本情報!$E$13),"○",IF(TRUE,"×"))))))</f>
        <v>×</v>
      </c>
    </row>
    <row r="153" spans="2:11" x14ac:dyDescent="0.4">
      <c r="B153" s="8">
        <f t="shared" si="14"/>
        <v>46623</v>
      </c>
      <c r="C153" s="36" t="str">
        <f t="shared" si="10"/>
        <v>火</v>
      </c>
      <c r="D153" s="45" t="str">
        <f>IF(WEEKDAY(B153,2)&gt;5,"休日",IFERROR(IF(VLOOKUP(B153,祝日!B:B,1,FALSE),"休日",""),""))</f>
        <v/>
      </c>
      <c r="E153" s="172"/>
      <c r="F153" s="170" t="str">
        <f t="shared" si="11"/>
        <v/>
      </c>
      <c r="G153" s="172"/>
      <c r="H153" s="170" t="str">
        <f t="shared" si="12"/>
        <v/>
      </c>
      <c r="I153" t="str">
        <f t="shared" si="13"/>
        <v>○</v>
      </c>
      <c r="J153" t="str">
        <f>IF(AND(YEAR(B153)=YEAR($B$8)+1,MONTH(B153)=4),"×",IF(B153&lt;基本情報!$C$8,"×",IF(B153&lt;基本情報!$C$9,"-",IF(B153&gt;=基本情報!$E$9+1,"×",IF(AND(B153&gt;=基本情報!$C$9,B153&lt;=基本情報!$E$9),"○",IF(TRUE,"×"))))))</f>
        <v>×</v>
      </c>
      <c r="K153" t="str">
        <f>IF(AND(YEAR(B153)=YEAR($B$8)+1,MONTH(B153)=4),"×",IF(B153&lt;基本情報!$C$12,"×",IF(B153&lt;基本情報!$C$13,"-",IF(B153&gt;=基本情報!$E$13+1,"×",IF(AND(B153&gt;=基本情報!$C$13,B153&lt;=基本情報!$E$13),"○",IF(TRUE,"×"))))))</f>
        <v>×</v>
      </c>
    </row>
    <row r="154" spans="2:11" x14ac:dyDescent="0.4">
      <c r="B154" s="8">
        <f t="shared" si="14"/>
        <v>46624</v>
      </c>
      <c r="C154" s="36" t="str">
        <f t="shared" si="10"/>
        <v>水</v>
      </c>
      <c r="D154" s="45" t="str">
        <f>IF(WEEKDAY(B154,2)&gt;5,"休日",IFERROR(IF(VLOOKUP(B154,祝日!B:B,1,FALSE),"休日",""),""))</f>
        <v/>
      </c>
      <c r="E154" s="172"/>
      <c r="F154" s="170" t="str">
        <f t="shared" si="11"/>
        <v/>
      </c>
      <c r="G154" s="172"/>
      <c r="H154" s="170" t="str">
        <f t="shared" si="12"/>
        <v/>
      </c>
      <c r="I154" t="str">
        <f t="shared" si="13"/>
        <v>○</v>
      </c>
      <c r="J154" t="str">
        <f>IF(AND(YEAR(B154)=YEAR($B$8)+1,MONTH(B154)=4),"×",IF(B154&lt;基本情報!$C$8,"×",IF(B154&lt;基本情報!$C$9,"-",IF(B154&gt;=基本情報!$E$9+1,"×",IF(AND(B154&gt;=基本情報!$C$9,B154&lt;=基本情報!$E$9),"○",IF(TRUE,"×"))))))</f>
        <v>×</v>
      </c>
      <c r="K154" t="str">
        <f>IF(AND(YEAR(B154)=YEAR($B$8)+1,MONTH(B154)=4),"×",IF(B154&lt;基本情報!$C$12,"×",IF(B154&lt;基本情報!$C$13,"-",IF(B154&gt;=基本情報!$E$13+1,"×",IF(AND(B154&gt;=基本情報!$C$13,B154&lt;=基本情報!$E$13),"○",IF(TRUE,"×"))))))</f>
        <v>×</v>
      </c>
    </row>
    <row r="155" spans="2:11" x14ac:dyDescent="0.4">
      <c r="B155" s="8">
        <f t="shared" si="14"/>
        <v>46625</v>
      </c>
      <c r="C155" s="36" t="str">
        <f t="shared" si="10"/>
        <v>木</v>
      </c>
      <c r="D155" s="45" t="str">
        <f>IF(WEEKDAY(B155,2)&gt;5,"休日",IFERROR(IF(VLOOKUP(B155,祝日!B:B,1,FALSE),"休日",""),""))</f>
        <v/>
      </c>
      <c r="E155" s="172"/>
      <c r="F155" s="170" t="str">
        <f t="shared" si="11"/>
        <v/>
      </c>
      <c r="G155" s="172"/>
      <c r="H155" s="170" t="str">
        <f t="shared" si="12"/>
        <v/>
      </c>
      <c r="I155" t="str">
        <f t="shared" si="13"/>
        <v>○</v>
      </c>
      <c r="J155" t="str">
        <f>IF(AND(YEAR(B155)=YEAR($B$8)+1,MONTH(B155)=4),"×",IF(B155&lt;基本情報!$C$8,"×",IF(B155&lt;基本情報!$C$9,"-",IF(B155&gt;=基本情報!$E$9+1,"×",IF(AND(B155&gt;=基本情報!$C$9,B155&lt;=基本情報!$E$9),"○",IF(TRUE,"×"))))))</f>
        <v>×</v>
      </c>
      <c r="K155" t="str">
        <f>IF(AND(YEAR(B155)=YEAR($B$8)+1,MONTH(B155)=4),"×",IF(B155&lt;基本情報!$C$12,"×",IF(B155&lt;基本情報!$C$13,"-",IF(B155&gt;=基本情報!$E$13+1,"×",IF(AND(B155&gt;=基本情報!$C$13,B155&lt;=基本情報!$E$13),"○",IF(TRUE,"×"))))))</f>
        <v>×</v>
      </c>
    </row>
    <row r="156" spans="2:11" x14ac:dyDescent="0.4">
      <c r="B156" s="8">
        <f t="shared" si="14"/>
        <v>46626</v>
      </c>
      <c r="C156" s="36" t="str">
        <f t="shared" si="10"/>
        <v>金</v>
      </c>
      <c r="D156" s="45" t="str">
        <f>IF(WEEKDAY(B156,2)&gt;5,"休日",IFERROR(IF(VLOOKUP(B156,祝日!B:B,1,FALSE),"休日",""),""))</f>
        <v/>
      </c>
      <c r="E156" s="172"/>
      <c r="F156" s="170" t="str">
        <f t="shared" si="11"/>
        <v/>
      </c>
      <c r="G156" s="172"/>
      <c r="H156" s="170" t="str">
        <f t="shared" si="12"/>
        <v/>
      </c>
      <c r="I156" t="str">
        <f t="shared" si="13"/>
        <v>○</v>
      </c>
      <c r="J156" t="str">
        <f>IF(AND(YEAR(B156)=YEAR($B$8)+1,MONTH(B156)=4),"×",IF(B156&lt;基本情報!$C$8,"×",IF(B156&lt;基本情報!$C$9,"-",IF(B156&gt;=基本情報!$E$9+1,"×",IF(AND(B156&gt;=基本情報!$C$9,B156&lt;=基本情報!$E$9),"○",IF(TRUE,"×"))))))</f>
        <v>×</v>
      </c>
      <c r="K156" t="str">
        <f>IF(AND(YEAR(B156)=YEAR($B$8)+1,MONTH(B156)=4),"×",IF(B156&lt;基本情報!$C$12,"×",IF(B156&lt;基本情報!$C$13,"-",IF(B156&gt;=基本情報!$E$13+1,"×",IF(AND(B156&gt;=基本情報!$C$13,B156&lt;=基本情報!$E$13),"○",IF(TRUE,"×"))))))</f>
        <v>×</v>
      </c>
    </row>
    <row r="157" spans="2:11" x14ac:dyDescent="0.4">
      <c r="B157" s="8">
        <f t="shared" si="14"/>
        <v>46627</v>
      </c>
      <c r="C157" s="36" t="str">
        <f t="shared" si="10"/>
        <v>土</v>
      </c>
      <c r="D157" s="45" t="str">
        <f>IF(WEEKDAY(B157,2)&gt;5,"休日",IFERROR(IF(VLOOKUP(B157,祝日!B:B,1,FALSE),"休日",""),""))</f>
        <v>休日</v>
      </c>
      <c r="E157" s="172"/>
      <c r="F157" s="170" t="str">
        <f t="shared" si="11"/>
        <v>休工</v>
      </c>
      <c r="G157" s="172"/>
      <c r="H157" s="170" t="str">
        <f t="shared" si="12"/>
        <v>休工</v>
      </c>
      <c r="I157" t="str">
        <f t="shared" si="13"/>
        <v>○</v>
      </c>
      <c r="J157" t="str">
        <f>IF(AND(YEAR(B157)=YEAR($B$8)+1,MONTH(B157)=4),"×",IF(B157&lt;基本情報!$C$8,"×",IF(B157&lt;基本情報!$C$9,"-",IF(B157&gt;=基本情報!$E$9+1,"×",IF(AND(B157&gt;=基本情報!$C$9,B157&lt;=基本情報!$E$9),"○",IF(TRUE,"×"))))))</f>
        <v>×</v>
      </c>
      <c r="K157" t="str">
        <f>IF(AND(YEAR(B157)=YEAR($B$8)+1,MONTH(B157)=4),"×",IF(B157&lt;基本情報!$C$12,"×",IF(B157&lt;基本情報!$C$13,"-",IF(B157&gt;=基本情報!$E$13+1,"×",IF(AND(B157&gt;=基本情報!$C$13,B157&lt;=基本情報!$E$13),"○",IF(TRUE,"×"))))))</f>
        <v>×</v>
      </c>
    </row>
    <row r="158" spans="2:11" x14ac:dyDescent="0.4">
      <c r="B158" s="8">
        <f t="shared" si="14"/>
        <v>46628</v>
      </c>
      <c r="C158" s="36" t="str">
        <f t="shared" si="10"/>
        <v>日</v>
      </c>
      <c r="D158" s="45" t="str">
        <f>IF(WEEKDAY(B158,2)&gt;5,"休日",IFERROR(IF(VLOOKUP(B158,祝日!B:B,1,FALSE),"休日",""),""))</f>
        <v>休日</v>
      </c>
      <c r="E158" s="172"/>
      <c r="F158" s="170" t="str">
        <f t="shared" si="11"/>
        <v>休工</v>
      </c>
      <c r="G158" s="172"/>
      <c r="H158" s="170" t="str">
        <f t="shared" si="12"/>
        <v>休工</v>
      </c>
      <c r="I158" t="str">
        <f t="shared" si="13"/>
        <v>○</v>
      </c>
      <c r="J158" t="str">
        <f>IF(AND(YEAR(B158)=YEAR($B$8)+1,MONTH(B158)=4),"×",IF(B158&lt;基本情報!$C$8,"×",IF(B158&lt;基本情報!$C$9,"-",IF(B158&gt;=基本情報!$E$9+1,"×",IF(AND(B158&gt;=基本情報!$C$9,B158&lt;=基本情報!$E$9),"○",IF(TRUE,"×"))))))</f>
        <v>×</v>
      </c>
      <c r="K158" t="str">
        <f>IF(AND(YEAR(B158)=YEAR($B$8)+1,MONTH(B158)=4),"×",IF(B158&lt;基本情報!$C$12,"×",IF(B158&lt;基本情報!$C$13,"-",IF(B158&gt;=基本情報!$E$13+1,"×",IF(AND(B158&gt;=基本情報!$C$13,B158&lt;=基本情報!$E$13),"○",IF(TRUE,"×"))))))</f>
        <v>×</v>
      </c>
    </row>
    <row r="159" spans="2:11" x14ac:dyDescent="0.4">
      <c r="B159" s="8">
        <f t="shared" si="14"/>
        <v>46629</v>
      </c>
      <c r="C159" s="36" t="str">
        <f t="shared" si="10"/>
        <v>月</v>
      </c>
      <c r="D159" s="45" t="str">
        <f>IF(WEEKDAY(B159,2)&gt;5,"休日",IFERROR(IF(VLOOKUP(B159,祝日!B:B,1,FALSE),"休日",""),""))</f>
        <v/>
      </c>
      <c r="E159" s="172"/>
      <c r="F159" s="170" t="str">
        <f t="shared" si="11"/>
        <v/>
      </c>
      <c r="G159" s="172"/>
      <c r="H159" s="170" t="str">
        <f t="shared" si="12"/>
        <v/>
      </c>
      <c r="I159" t="str">
        <f t="shared" si="13"/>
        <v>○</v>
      </c>
      <c r="J159" t="str">
        <f>IF(AND(YEAR(B159)=YEAR($B$8)+1,MONTH(B159)=4),"×",IF(B159&lt;基本情報!$C$8,"×",IF(B159&lt;基本情報!$C$9,"-",IF(B159&gt;=基本情報!$E$9+1,"×",IF(AND(B159&gt;=基本情報!$C$9,B159&lt;=基本情報!$E$9),"○",IF(TRUE,"×"))))))</f>
        <v>×</v>
      </c>
      <c r="K159" t="str">
        <f>IF(AND(YEAR(B159)=YEAR($B$8)+1,MONTH(B159)=4),"×",IF(B159&lt;基本情報!$C$12,"×",IF(B159&lt;基本情報!$C$13,"-",IF(B159&gt;=基本情報!$E$13+1,"×",IF(AND(B159&gt;=基本情報!$C$13,B159&lt;=基本情報!$E$13),"○",IF(TRUE,"×"))))))</f>
        <v>×</v>
      </c>
    </row>
    <row r="160" spans="2:11" x14ac:dyDescent="0.4">
      <c r="B160" s="8">
        <f t="shared" si="14"/>
        <v>46630</v>
      </c>
      <c r="C160" s="36" t="str">
        <f t="shared" si="10"/>
        <v>火</v>
      </c>
      <c r="D160" s="45" t="str">
        <f>IF(WEEKDAY(B160,2)&gt;5,"休日",IFERROR(IF(VLOOKUP(B160,祝日!B:B,1,FALSE),"休日",""),""))</f>
        <v/>
      </c>
      <c r="E160" s="172"/>
      <c r="F160" s="170" t="str">
        <f t="shared" si="11"/>
        <v/>
      </c>
      <c r="G160" s="172"/>
      <c r="H160" s="170" t="str">
        <f t="shared" si="12"/>
        <v/>
      </c>
      <c r="I160" t="str">
        <f t="shared" si="13"/>
        <v>○</v>
      </c>
      <c r="J160" t="str">
        <f>IF(AND(YEAR(B160)=YEAR($B$8)+1,MONTH(B160)=4),"×",IF(B160&lt;基本情報!$C$8,"×",IF(B160&lt;基本情報!$C$9,"-",IF(B160&gt;=基本情報!$E$9+1,"×",IF(AND(B160&gt;=基本情報!$C$9,B160&lt;=基本情報!$E$9),"○",IF(TRUE,"×"))))))</f>
        <v>×</v>
      </c>
      <c r="K160" t="str">
        <f>IF(AND(YEAR(B160)=YEAR($B$8)+1,MONTH(B160)=4),"×",IF(B160&lt;基本情報!$C$12,"×",IF(B160&lt;基本情報!$C$13,"-",IF(B160&gt;=基本情報!$E$13+1,"×",IF(AND(B160&gt;=基本情報!$C$13,B160&lt;=基本情報!$E$13),"○",IF(TRUE,"×"))))))</f>
        <v>×</v>
      </c>
    </row>
    <row r="161" spans="2:11" x14ac:dyDescent="0.4">
      <c r="B161" s="8">
        <f t="shared" si="14"/>
        <v>46631</v>
      </c>
      <c r="C161" s="36" t="str">
        <f t="shared" si="10"/>
        <v>水</v>
      </c>
      <c r="D161" s="45" t="str">
        <f>IF(WEEKDAY(B161,2)&gt;5,"休日",IFERROR(IF(VLOOKUP(B161,祝日!B:B,1,FALSE),"休日",""),""))</f>
        <v/>
      </c>
      <c r="E161" s="172"/>
      <c r="F161" s="170" t="str">
        <f t="shared" si="11"/>
        <v/>
      </c>
      <c r="G161" s="172"/>
      <c r="H161" s="170" t="str">
        <f t="shared" si="12"/>
        <v/>
      </c>
      <c r="I161" t="str">
        <f t="shared" si="13"/>
        <v>○</v>
      </c>
      <c r="J161" t="str">
        <f>IF(AND(YEAR(B161)=YEAR($B$8)+1,MONTH(B161)=4),"×",IF(B161&lt;基本情報!$C$8,"×",IF(B161&lt;基本情報!$C$9,"-",IF(B161&gt;=基本情報!$E$9+1,"×",IF(AND(B161&gt;=基本情報!$C$9,B161&lt;=基本情報!$E$9),"○",IF(TRUE,"×"))))))</f>
        <v>×</v>
      </c>
      <c r="K161" t="str">
        <f>IF(AND(YEAR(B161)=YEAR($B$8)+1,MONTH(B161)=4),"×",IF(B161&lt;基本情報!$C$12,"×",IF(B161&lt;基本情報!$C$13,"-",IF(B161&gt;=基本情報!$E$13+1,"×",IF(AND(B161&gt;=基本情報!$C$13,B161&lt;=基本情報!$E$13),"○",IF(TRUE,"×"))))))</f>
        <v>×</v>
      </c>
    </row>
    <row r="162" spans="2:11" x14ac:dyDescent="0.4">
      <c r="B162" s="8">
        <f t="shared" si="14"/>
        <v>46632</v>
      </c>
      <c r="C162" s="36" t="str">
        <f t="shared" si="10"/>
        <v>木</v>
      </c>
      <c r="D162" s="45" t="str">
        <f>IF(WEEKDAY(B162,2)&gt;5,"休日",IFERROR(IF(VLOOKUP(B162,祝日!B:B,1,FALSE),"休日",""),""))</f>
        <v/>
      </c>
      <c r="E162" s="172"/>
      <c r="F162" s="170" t="str">
        <f t="shared" si="11"/>
        <v/>
      </c>
      <c r="G162" s="172"/>
      <c r="H162" s="170" t="str">
        <f t="shared" si="12"/>
        <v/>
      </c>
      <c r="I162" t="str">
        <f t="shared" si="13"/>
        <v>○</v>
      </c>
      <c r="J162" t="str">
        <f>IF(AND(YEAR(B162)=YEAR($B$8)+1,MONTH(B162)=4),"×",IF(B162&lt;基本情報!$C$8,"×",IF(B162&lt;基本情報!$C$9,"-",IF(B162&gt;=基本情報!$E$9+1,"×",IF(AND(B162&gt;=基本情報!$C$9,B162&lt;=基本情報!$E$9),"○",IF(TRUE,"×"))))))</f>
        <v>×</v>
      </c>
      <c r="K162" t="str">
        <f>IF(AND(YEAR(B162)=YEAR($B$8)+1,MONTH(B162)=4),"×",IF(B162&lt;基本情報!$C$12,"×",IF(B162&lt;基本情報!$C$13,"-",IF(B162&gt;=基本情報!$E$13+1,"×",IF(AND(B162&gt;=基本情報!$C$13,B162&lt;=基本情報!$E$13),"○",IF(TRUE,"×"))))))</f>
        <v>×</v>
      </c>
    </row>
    <row r="163" spans="2:11" x14ac:dyDescent="0.4">
      <c r="B163" s="8">
        <f t="shared" si="14"/>
        <v>46633</v>
      </c>
      <c r="C163" s="36" t="str">
        <f t="shared" si="10"/>
        <v>金</v>
      </c>
      <c r="D163" s="45" t="str">
        <f>IF(WEEKDAY(B163,2)&gt;5,"休日",IFERROR(IF(VLOOKUP(B163,祝日!B:B,1,FALSE),"休日",""),""))</f>
        <v/>
      </c>
      <c r="E163" s="172"/>
      <c r="F163" s="170" t="str">
        <f t="shared" si="11"/>
        <v/>
      </c>
      <c r="G163" s="172"/>
      <c r="H163" s="170" t="str">
        <f t="shared" si="12"/>
        <v/>
      </c>
      <c r="I163" t="str">
        <f t="shared" si="13"/>
        <v>○</v>
      </c>
      <c r="J163" t="str">
        <f>IF(AND(YEAR(B163)=YEAR($B$8)+1,MONTH(B163)=4),"×",IF(B163&lt;基本情報!$C$8,"×",IF(B163&lt;基本情報!$C$9,"-",IF(B163&gt;=基本情報!$E$9+1,"×",IF(AND(B163&gt;=基本情報!$C$9,B163&lt;=基本情報!$E$9),"○",IF(TRUE,"×"))))))</f>
        <v>×</v>
      </c>
      <c r="K163" t="str">
        <f>IF(AND(YEAR(B163)=YEAR($B$8)+1,MONTH(B163)=4),"×",IF(B163&lt;基本情報!$C$12,"×",IF(B163&lt;基本情報!$C$13,"-",IF(B163&gt;=基本情報!$E$13+1,"×",IF(AND(B163&gt;=基本情報!$C$13,B163&lt;=基本情報!$E$13),"○",IF(TRUE,"×"))))))</f>
        <v>×</v>
      </c>
    </row>
    <row r="164" spans="2:11" x14ac:dyDescent="0.4">
      <c r="B164" s="8">
        <f t="shared" si="14"/>
        <v>46634</v>
      </c>
      <c r="C164" s="36" t="str">
        <f t="shared" si="10"/>
        <v>土</v>
      </c>
      <c r="D164" s="45" t="str">
        <f>IF(WEEKDAY(B164,2)&gt;5,"休日",IFERROR(IF(VLOOKUP(B164,祝日!B:B,1,FALSE),"休日",""),""))</f>
        <v>休日</v>
      </c>
      <c r="E164" s="172"/>
      <c r="F164" s="170" t="str">
        <f t="shared" si="11"/>
        <v>休工</v>
      </c>
      <c r="G164" s="172"/>
      <c r="H164" s="170" t="str">
        <f t="shared" si="12"/>
        <v>休工</v>
      </c>
      <c r="I164" t="str">
        <f t="shared" si="13"/>
        <v>○</v>
      </c>
      <c r="J164" t="str">
        <f>IF(AND(YEAR(B164)=YEAR($B$8)+1,MONTH(B164)=4),"×",IF(B164&lt;基本情報!$C$8,"×",IF(B164&lt;基本情報!$C$9,"-",IF(B164&gt;=基本情報!$E$9+1,"×",IF(AND(B164&gt;=基本情報!$C$9,B164&lt;=基本情報!$E$9),"○",IF(TRUE,"×"))))))</f>
        <v>×</v>
      </c>
      <c r="K164" t="str">
        <f>IF(AND(YEAR(B164)=YEAR($B$8)+1,MONTH(B164)=4),"×",IF(B164&lt;基本情報!$C$12,"×",IF(B164&lt;基本情報!$C$13,"-",IF(B164&gt;=基本情報!$E$13+1,"×",IF(AND(B164&gt;=基本情報!$C$13,B164&lt;=基本情報!$E$13),"○",IF(TRUE,"×"))))))</f>
        <v>×</v>
      </c>
    </row>
    <row r="165" spans="2:11" x14ac:dyDescent="0.4">
      <c r="B165" s="8">
        <f t="shared" si="14"/>
        <v>46635</v>
      </c>
      <c r="C165" s="36" t="str">
        <f t="shared" si="10"/>
        <v>日</v>
      </c>
      <c r="D165" s="45" t="str">
        <f>IF(WEEKDAY(B165,2)&gt;5,"休日",IFERROR(IF(VLOOKUP(B165,祝日!B:B,1,FALSE),"休日",""),""))</f>
        <v>休日</v>
      </c>
      <c r="E165" s="172"/>
      <c r="F165" s="170" t="str">
        <f t="shared" si="11"/>
        <v>休工</v>
      </c>
      <c r="G165" s="172"/>
      <c r="H165" s="170" t="str">
        <f t="shared" si="12"/>
        <v>休工</v>
      </c>
      <c r="I165" t="str">
        <f t="shared" si="13"/>
        <v>○</v>
      </c>
      <c r="J165" t="str">
        <f>IF(AND(YEAR(B165)=YEAR($B$8)+1,MONTH(B165)=4),"×",IF(B165&lt;基本情報!$C$8,"×",IF(B165&lt;基本情報!$C$9,"-",IF(B165&gt;=基本情報!$E$9+1,"×",IF(AND(B165&gt;=基本情報!$C$9,B165&lt;=基本情報!$E$9),"○",IF(TRUE,"×"))))))</f>
        <v>×</v>
      </c>
      <c r="K165" t="str">
        <f>IF(AND(YEAR(B165)=YEAR($B$8)+1,MONTH(B165)=4),"×",IF(B165&lt;基本情報!$C$12,"×",IF(B165&lt;基本情報!$C$13,"-",IF(B165&gt;=基本情報!$E$13+1,"×",IF(AND(B165&gt;=基本情報!$C$13,B165&lt;=基本情報!$E$13),"○",IF(TRUE,"×"))))))</f>
        <v>×</v>
      </c>
    </row>
    <row r="166" spans="2:11" x14ac:dyDescent="0.4">
      <c r="B166" s="8">
        <f t="shared" si="14"/>
        <v>46636</v>
      </c>
      <c r="C166" s="36" t="str">
        <f t="shared" si="10"/>
        <v>月</v>
      </c>
      <c r="D166" s="45" t="str">
        <f>IF(WEEKDAY(B166,2)&gt;5,"休日",IFERROR(IF(VLOOKUP(B166,祝日!B:B,1,FALSE),"休日",""),""))</f>
        <v/>
      </c>
      <c r="E166" s="172"/>
      <c r="F166" s="170" t="str">
        <f t="shared" si="11"/>
        <v/>
      </c>
      <c r="G166" s="172"/>
      <c r="H166" s="170" t="str">
        <f t="shared" si="12"/>
        <v/>
      </c>
      <c r="I166" t="str">
        <f t="shared" si="13"/>
        <v>○</v>
      </c>
      <c r="J166" t="str">
        <f>IF(AND(YEAR(B166)=YEAR($B$8)+1,MONTH(B166)=4),"×",IF(B166&lt;基本情報!$C$8,"×",IF(B166&lt;基本情報!$C$9,"-",IF(B166&gt;=基本情報!$E$9+1,"×",IF(AND(B166&gt;=基本情報!$C$9,B166&lt;=基本情報!$E$9),"○",IF(TRUE,"×"))))))</f>
        <v>×</v>
      </c>
      <c r="K166" t="str">
        <f>IF(AND(YEAR(B166)=YEAR($B$8)+1,MONTH(B166)=4),"×",IF(B166&lt;基本情報!$C$12,"×",IF(B166&lt;基本情報!$C$13,"-",IF(B166&gt;=基本情報!$E$13+1,"×",IF(AND(B166&gt;=基本情報!$C$13,B166&lt;=基本情報!$E$13),"○",IF(TRUE,"×"))))))</f>
        <v>×</v>
      </c>
    </row>
    <row r="167" spans="2:11" x14ac:dyDescent="0.4">
      <c r="B167" s="8">
        <f t="shared" si="14"/>
        <v>46637</v>
      </c>
      <c r="C167" s="36" t="str">
        <f t="shared" si="10"/>
        <v>火</v>
      </c>
      <c r="D167" s="45" t="str">
        <f>IF(WEEKDAY(B167,2)&gt;5,"休日",IFERROR(IF(VLOOKUP(B167,祝日!B:B,1,FALSE),"休日",""),""))</f>
        <v/>
      </c>
      <c r="E167" s="172"/>
      <c r="F167" s="170" t="str">
        <f t="shared" si="11"/>
        <v/>
      </c>
      <c r="G167" s="172"/>
      <c r="H167" s="170" t="str">
        <f t="shared" si="12"/>
        <v/>
      </c>
      <c r="I167" t="str">
        <f t="shared" si="13"/>
        <v>○</v>
      </c>
      <c r="J167" t="str">
        <f>IF(AND(YEAR(B167)=YEAR($B$8)+1,MONTH(B167)=4),"×",IF(B167&lt;基本情報!$C$8,"×",IF(B167&lt;基本情報!$C$9,"-",IF(B167&gt;=基本情報!$E$9+1,"×",IF(AND(B167&gt;=基本情報!$C$9,B167&lt;=基本情報!$E$9),"○",IF(TRUE,"×"))))))</f>
        <v>×</v>
      </c>
      <c r="K167" t="str">
        <f>IF(AND(YEAR(B167)=YEAR($B$8)+1,MONTH(B167)=4),"×",IF(B167&lt;基本情報!$C$12,"×",IF(B167&lt;基本情報!$C$13,"-",IF(B167&gt;=基本情報!$E$13+1,"×",IF(AND(B167&gt;=基本情報!$C$13,B167&lt;=基本情報!$E$13),"○",IF(TRUE,"×"))))))</f>
        <v>×</v>
      </c>
    </row>
    <row r="168" spans="2:11" x14ac:dyDescent="0.4">
      <c r="B168" s="8">
        <f t="shared" si="14"/>
        <v>46638</v>
      </c>
      <c r="C168" s="36" t="str">
        <f t="shared" si="10"/>
        <v>水</v>
      </c>
      <c r="D168" s="45" t="str">
        <f>IF(WEEKDAY(B168,2)&gt;5,"休日",IFERROR(IF(VLOOKUP(B168,祝日!B:B,1,FALSE),"休日",""),""))</f>
        <v/>
      </c>
      <c r="E168" s="172"/>
      <c r="F168" s="170" t="str">
        <f t="shared" si="11"/>
        <v/>
      </c>
      <c r="G168" s="172"/>
      <c r="H168" s="170" t="str">
        <f t="shared" si="12"/>
        <v/>
      </c>
      <c r="I168" t="str">
        <f t="shared" si="13"/>
        <v>○</v>
      </c>
      <c r="J168" t="str">
        <f>IF(AND(YEAR(B168)=YEAR($B$8)+1,MONTH(B168)=4),"×",IF(B168&lt;基本情報!$C$8,"×",IF(B168&lt;基本情報!$C$9,"-",IF(B168&gt;=基本情報!$E$9+1,"×",IF(AND(B168&gt;=基本情報!$C$9,B168&lt;=基本情報!$E$9),"○",IF(TRUE,"×"))))))</f>
        <v>×</v>
      </c>
      <c r="K168" t="str">
        <f>IF(AND(YEAR(B168)=YEAR($B$8)+1,MONTH(B168)=4),"×",IF(B168&lt;基本情報!$C$12,"×",IF(B168&lt;基本情報!$C$13,"-",IF(B168&gt;=基本情報!$E$13+1,"×",IF(AND(B168&gt;=基本情報!$C$13,B168&lt;=基本情報!$E$13),"○",IF(TRUE,"×"))))))</f>
        <v>×</v>
      </c>
    </row>
    <row r="169" spans="2:11" x14ac:dyDescent="0.4">
      <c r="B169" s="8">
        <f t="shared" si="14"/>
        <v>46639</v>
      </c>
      <c r="C169" s="36" t="str">
        <f t="shared" si="10"/>
        <v>木</v>
      </c>
      <c r="D169" s="45" t="str">
        <f>IF(WEEKDAY(B169,2)&gt;5,"休日",IFERROR(IF(VLOOKUP(B169,祝日!B:B,1,FALSE),"休日",""),""))</f>
        <v/>
      </c>
      <c r="E169" s="172"/>
      <c r="F169" s="170" t="str">
        <f t="shared" si="11"/>
        <v/>
      </c>
      <c r="G169" s="172"/>
      <c r="H169" s="170" t="str">
        <f t="shared" si="12"/>
        <v/>
      </c>
      <c r="I169" t="str">
        <f t="shared" si="13"/>
        <v>○</v>
      </c>
      <c r="J169" t="str">
        <f>IF(AND(YEAR(B169)=YEAR($B$8)+1,MONTH(B169)=4),"×",IF(B169&lt;基本情報!$C$8,"×",IF(B169&lt;基本情報!$C$9,"-",IF(B169&gt;=基本情報!$E$9+1,"×",IF(AND(B169&gt;=基本情報!$C$9,B169&lt;=基本情報!$E$9),"○",IF(TRUE,"×"))))))</f>
        <v>×</v>
      </c>
      <c r="K169" t="str">
        <f>IF(AND(YEAR(B169)=YEAR($B$8)+1,MONTH(B169)=4),"×",IF(B169&lt;基本情報!$C$12,"×",IF(B169&lt;基本情報!$C$13,"-",IF(B169&gt;=基本情報!$E$13+1,"×",IF(AND(B169&gt;=基本情報!$C$13,B169&lt;=基本情報!$E$13),"○",IF(TRUE,"×"))))))</f>
        <v>×</v>
      </c>
    </row>
    <row r="170" spans="2:11" x14ac:dyDescent="0.4">
      <c r="B170" s="8">
        <f t="shared" si="14"/>
        <v>46640</v>
      </c>
      <c r="C170" s="36" t="str">
        <f t="shared" si="10"/>
        <v>金</v>
      </c>
      <c r="D170" s="45" t="str">
        <f>IF(WEEKDAY(B170,2)&gt;5,"休日",IFERROR(IF(VLOOKUP(B170,祝日!B:B,1,FALSE),"休日",""),""))</f>
        <v/>
      </c>
      <c r="E170" s="172"/>
      <c r="F170" s="170" t="str">
        <f t="shared" si="11"/>
        <v/>
      </c>
      <c r="G170" s="172"/>
      <c r="H170" s="170" t="str">
        <f t="shared" si="12"/>
        <v/>
      </c>
      <c r="I170" t="str">
        <f t="shared" si="13"/>
        <v>○</v>
      </c>
      <c r="J170" t="str">
        <f>IF(AND(YEAR(B170)=YEAR($B$8)+1,MONTH(B170)=4),"×",IF(B170&lt;基本情報!$C$8,"×",IF(B170&lt;基本情報!$C$9,"-",IF(B170&gt;=基本情報!$E$9+1,"×",IF(AND(B170&gt;=基本情報!$C$9,B170&lt;=基本情報!$E$9),"○",IF(TRUE,"×"))))))</f>
        <v>×</v>
      </c>
      <c r="K170" t="str">
        <f>IF(AND(YEAR(B170)=YEAR($B$8)+1,MONTH(B170)=4),"×",IF(B170&lt;基本情報!$C$12,"×",IF(B170&lt;基本情報!$C$13,"-",IF(B170&gt;=基本情報!$E$13+1,"×",IF(AND(B170&gt;=基本情報!$C$13,B170&lt;=基本情報!$E$13),"○",IF(TRUE,"×"))))))</f>
        <v>×</v>
      </c>
    </row>
    <row r="171" spans="2:11" x14ac:dyDescent="0.4">
      <c r="B171" s="8">
        <f t="shared" si="14"/>
        <v>46641</v>
      </c>
      <c r="C171" s="36" t="str">
        <f t="shared" si="10"/>
        <v>土</v>
      </c>
      <c r="D171" s="45" t="str">
        <f>IF(WEEKDAY(B171,2)&gt;5,"休日",IFERROR(IF(VLOOKUP(B171,祝日!B:B,1,FALSE),"休日",""),""))</f>
        <v>休日</v>
      </c>
      <c r="E171" s="172"/>
      <c r="F171" s="170" t="str">
        <f t="shared" si="11"/>
        <v>休工</v>
      </c>
      <c r="G171" s="172"/>
      <c r="H171" s="170" t="str">
        <f t="shared" si="12"/>
        <v>休工</v>
      </c>
      <c r="I171" t="str">
        <f t="shared" si="13"/>
        <v>○</v>
      </c>
      <c r="J171" t="str">
        <f>IF(AND(YEAR(B171)=YEAR($B$8)+1,MONTH(B171)=4),"×",IF(B171&lt;基本情報!$C$8,"×",IF(B171&lt;基本情報!$C$9,"-",IF(B171&gt;=基本情報!$E$9+1,"×",IF(AND(B171&gt;=基本情報!$C$9,B171&lt;=基本情報!$E$9),"○",IF(TRUE,"×"))))))</f>
        <v>×</v>
      </c>
      <c r="K171" t="str">
        <f>IF(AND(YEAR(B171)=YEAR($B$8)+1,MONTH(B171)=4),"×",IF(B171&lt;基本情報!$C$12,"×",IF(B171&lt;基本情報!$C$13,"-",IF(B171&gt;=基本情報!$E$13+1,"×",IF(AND(B171&gt;=基本情報!$C$13,B171&lt;=基本情報!$E$13),"○",IF(TRUE,"×"))))))</f>
        <v>×</v>
      </c>
    </row>
    <row r="172" spans="2:11" x14ac:dyDescent="0.4">
      <c r="B172" s="8">
        <f t="shared" si="14"/>
        <v>46642</v>
      </c>
      <c r="C172" s="36" t="str">
        <f t="shared" si="10"/>
        <v>日</v>
      </c>
      <c r="D172" s="45" t="str">
        <f>IF(WEEKDAY(B172,2)&gt;5,"休日",IFERROR(IF(VLOOKUP(B172,祝日!B:B,1,FALSE),"休日",""),""))</f>
        <v>休日</v>
      </c>
      <c r="E172" s="172"/>
      <c r="F172" s="170" t="str">
        <f t="shared" si="11"/>
        <v>休工</v>
      </c>
      <c r="G172" s="172"/>
      <c r="H172" s="170" t="str">
        <f t="shared" si="12"/>
        <v>休工</v>
      </c>
      <c r="I172" t="str">
        <f t="shared" si="13"/>
        <v>○</v>
      </c>
      <c r="J172" t="str">
        <f>IF(AND(YEAR(B172)=YEAR($B$8)+1,MONTH(B172)=4),"×",IF(B172&lt;基本情報!$C$8,"×",IF(B172&lt;基本情報!$C$9,"-",IF(B172&gt;=基本情報!$E$9+1,"×",IF(AND(B172&gt;=基本情報!$C$9,B172&lt;=基本情報!$E$9),"○",IF(TRUE,"×"))))))</f>
        <v>×</v>
      </c>
      <c r="K172" t="str">
        <f>IF(AND(YEAR(B172)=YEAR($B$8)+1,MONTH(B172)=4),"×",IF(B172&lt;基本情報!$C$12,"×",IF(B172&lt;基本情報!$C$13,"-",IF(B172&gt;=基本情報!$E$13+1,"×",IF(AND(B172&gt;=基本情報!$C$13,B172&lt;=基本情報!$E$13),"○",IF(TRUE,"×"))))))</f>
        <v>×</v>
      </c>
    </row>
    <row r="173" spans="2:11" x14ac:dyDescent="0.4">
      <c r="B173" s="8">
        <f t="shared" si="14"/>
        <v>46643</v>
      </c>
      <c r="C173" s="36" t="str">
        <f t="shared" si="10"/>
        <v>月</v>
      </c>
      <c r="D173" s="45" t="str">
        <f>IF(WEEKDAY(B173,2)&gt;5,"休日",IFERROR(IF(VLOOKUP(B173,祝日!B:B,1,FALSE),"休日",""),""))</f>
        <v/>
      </c>
      <c r="E173" s="172"/>
      <c r="F173" s="170" t="str">
        <f t="shared" si="11"/>
        <v/>
      </c>
      <c r="G173" s="172"/>
      <c r="H173" s="170" t="str">
        <f t="shared" si="12"/>
        <v/>
      </c>
      <c r="I173" t="str">
        <f t="shared" si="13"/>
        <v>○</v>
      </c>
      <c r="J173" t="str">
        <f>IF(AND(YEAR(B173)=YEAR($B$8)+1,MONTH(B173)=4),"×",IF(B173&lt;基本情報!$C$8,"×",IF(B173&lt;基本情報!$C$9,"-",IF(B173&gt;=基本情報!$E$9+1,"×",IF(AND(B173&gt;=基本情報!$C$9,B173&lt;=基本情報!$E$9),"○",IF(TRUE,"×"))))))</f>
        <v>×</v>
      </c>
      <c r="K173" t="str">
        <f>IF(AND(YEAR(B173)=YEAR($B$8)+1,MONTH(B173)=4),"×",IF(B173&lt;基本情報!$C$12,"×",IF(B173&lt;基本情報!$C$13,"-",IF(B173&gt;=基本情報!$E$13+1,"×",IF(AND(B173&gt;=基本情報!$C$13,B173&lt;=基本情報!$E$13),"○",IF(TRUE,"×"))))))</f>
        <v>×</v>
      </c>
    </row>
    <row r="174" spans="2:11" x14ac:dyDescent="0.4">
      <c r="B174" s="8">
        <f t="shared" si="14"/>
        <v>46644</v>
      </c>
      <c r="C174" s="36" t="str">
        <f t="shared" si="10"/>
        <v>火</v>
      </c>
      <c r="D174" s="45" t="str">
        <f>IF(WEEKDAY(B174,2)&gt;5,"休日",IFERROR(IF(VLOOKUP(B174,祝日!B:B,1,FALSE),"休日",""),""))</f>
        <v/>
      </c>
      <c r="E174" s="172"/>
      <c r="F174" s="170" t="str">
        <f t="shared" si="11"/>
        <v/>
      </c>
      <c r="G174" s="172"/>
      <c r="H174" s="170" t="str">
        <f t="shared" si="12"/>
        <v/>
      </c>
      <c r="I174" t="str">
        <f t="shared" si="13"/>
        <v>○</v>
      </c>
      <c r="J174" t="str">
        <f>IF(AND(YEAR(B174)=YEAR($B$8)+1,MONTH(B174)=4),"×",IF(B174&lt;基本情報!$C$8,"×",IF(B174&lt;基本情報!$C$9,"-",IF(B174&gt;=基本情報!$E$9+1,"×",IF(AND(B174&gt;=基本情報!$C$9,B174&lt;=基本情報!$E$9),"○",IF(TRUE,"×"))))))</f>
        <v>×</v>
      </c>
      <c r="K174" t="str">
        <f>IF(AND(YEAR(B174)=YEAR($B$8)+1,MONTH(B174)=4),"×",IF(B174&lt;基本情報!$C$12,"×",IF(B174&lt;基本情報!$C$13,"-",IF(B174&gt;=基本情報!$E$13+1,"×",IF(AND(B174&gt;=基本情報!$C$13,B174&lt;=基本情報!$E$13),"○",IF(TRUE,"×"))))))</f>
        <v>×</v>
      </c>
    </row>
    <row r="175" spans="2:11" x14ac:dyDescent="0.4">
      <c r="B175" s="8">
        <f t="shared" si="14"/>
        <v>46645</v>
      </c>
      <c r="C175" s="36" t="str">
        <f t="shared" si="10"/>
        <v>水</v>
      </c>
      <c r="D175" s="45" t="str">
        <f>IF(WEEKDAY(B175,2)&gt;5,"休日",IFERROR(IF(VLOOKUP(B175,祝日!B:B,1,FALSE),"休日",""),""))</f>
        <v/>
      </c>
      <c r="E175" s="172"/>
      <c r="F175" s="170" t="str">
        <f t="shared" si="11"/>
        <v/>
      </c>
      <c r="G175" s="172"/>
      <c r="H175" s="170" t="str">
        <f t="shared" si="12"/>
        <v/>
      </c>
      <c r="I175" t="str">
        <f t="shared" si="13"/>
        <v>○</v>
      </c>
      <c r="J175" t="str">
        <f>IF(AND(YEAR(B175)=YEAR($B$8)+1,MONTH(B175)=4),"×",IF(B175&lt;基本情報!$C$8,"×",IF(B175&lt;基本情報!$C$9,"-",IF(B175&gt;=基本情報!$E$9+1,"×",IF(AND(B175&gt;=基本情報!$C$9,B175&lt;=基本情報!$E$9),"○",IF(TRUE,"×"))))))</f>
        <v>×</v>
      </c>
      <c r="K175" t="str">
        <f>IF(AND(YEAR(B175)=YEAR($B$8)+1,MONTH(B175)=4),"×",IF(B175&lt;基本情報!$C$12,"×",IF(B175&lt;基本情報!$C$13,"-",IF(B175&gt;=基本情報!$E$13+1,"×",IF(AND(B175&gt;=基本情報!$C$13,B175&lt;=基本情報!$E$13),"○",IF(TRUE,"×"))))))</f>
        <v>×</v>
      </c>
    </row>
    <row r="176" spans="2:11" x14ac:dyDescent="0.4">
      <c r="B176" s="8">
        <f t="shared" si="14"/>
        <v>46646</v>
      </c>
      <c r="C176" s="36" t="str">
        <f t="shared" si="10"/>
        <v>木</v>
      </c>
      <c r="D176" s="45" t="str">
        <f>IF(WEEKDAY(B176,2)&gt;5,"休日",IFERROR(IF(VLOOKUP(B176,祝日!B:B,1,FALSE),"休日",""),""))</f>
        <v/>
      </c>
      <c r="E176" s="172"/>
      <c r="F176" s="170" t="str">
        <f t="shared" si="11"/>
        <v/>
      </c>
      <c r="G176" s="172"/>
      <c r="H176" s="170" t="str">
        <f t="shared" si="12"/>
        <v/>
      </c>
      <c r="I176" t="str">
        <f t="shared" si="13"/>
        <v>○</v>
      </c>
      <c r="J176" t="str">
        <f>IF(AND(YEAR(B176)=YEAR($B$8)+1,MONTH(B176)=4),"×",IF(B176&lt;基本情報!$C$8,"×",IF(B176&lt;基本情報!$C$9,"-",IF(B176&gt;=基本情報!$E$9+1,"×",IF(AND(B176&gt;=基本情報!$C$9,B176&lt;=基本情報!$E$9),"○",IF(TRUE,"×"))))))</f>
        <v>×</v>
      </c>
      <c r="K176" t="str">
        <f>IF(AND(YEAR(B176)=YEAR($B$8)+1,MONTH(B176)=4),"×",IF(B176&lt;基本情報!$C$12,"×",IF(B176&lt;基本情報!$C$13,"-",IF(B176&gt;=基本情報!$E$13+1,"×",IF(AND(B176&gt;=基本情報!$C$13,B176&lt;=基本情報!$E$13),"○",IF(TRUE,"×"))))))</f>
        <v>×</v>
      </c>
    </row>
    <row r="177" spans="2:11" x14ac:dyDescent="0.4">
      <c r="B177" s="8">
        <f t="shared" si="14"/>
        <v>46647</v>
      </c>
      <c r="C177" s="36" t="str">
        <f t="shared" si="10"/>
        <v>金</v>
      </c>
      <c r="D177" s="45" t="str">
        <f>IF(WEEKDAY(B177,2)&gt;5,"休日",IFERROR(IF(VLOOKUP(B177,祝日!B:B,1,FALSE),"休日",""),""))</f>
        <v/>
      </c>
      <c r="E177" s="172"/>
      <c r="F177" s="170" t="str">
        <f t="shared" si="11"/>
        <v/>
      </c>
      <c r="G177" s="172"/>
      <c r="H177" s="170" t="str">
        <f t="shared" si="12"/>
        <v/>
      </c>
      <c r="I177" t="str">
        <f t="shared" si="13"/>
        <v>○</v>
      </c>
      <c r="J177" t="str">
        <f>IF(AND(YEAR(B177)=YEAR($B$8)+1,MONTH(B177)=4),"×",IF(B177&lt;基本情報!$C$8,"×",IF(B177&lt;基本情報!$C$9,"-",IF(B177&gt;=基本情報!$E$9+1,"×",IF(AND(B177&gt;=基本情報!$C$9,B177&lt;=基本情報!$E$9),"○",IF(TRUE,"×"))))))</f>
        <v>×</v>
      </c>
      <c r="K177" t="str">
        <f>IF(AND(YEAR(B177)=YEAR($B$8)+1,MONTH(B177)=4),"×",IF(B177&lt;基本情報!$C$12,"×",IF(B177&lt;基本情報!$C$13,"-",IF(B177&gt;=基本情報!$E$13+1,"×",IF(AND(B177&gt;=基本情報!$C$13,B177&lt;=基本情報!$E$13),"○",IF(TRUE,"×"))))))</f>
        <v>×</v>
      </c>
    </row>
    <row r="178" spans="2:11" x14ac:dyDescent="0.4">
      <c r="B178" s="8">
        <f t="shared" si="14"/>
        <v>46648</v>
      </c>
      <c r="C178" s="36" t="str">
        <f t="shared" si="10"/>
        <v>土</v>
      </c>
      <c r="D178" s="45" t="str">
        <f>IF(WEEKDAY(B178,2)&gt;5,"休日",IFERROR(IF(VLOOKUP(B178,祝日!B:B,1,FALSE),"休日",""),""))</f>
        <v>休日</v>
      </c>
      <c r="E178" s="172"/>
      <c r="F178" s="170" t="str">
        <f t="shared" si="11"/>
        <v>休工</v>
      </c>
      <c r="G178" s="172"/>
      <c r="H178" s="170" t="str">
        <f t="shared" si="12"/>
        <v>休工</v>
      </c>
      <c r="I178" t="str">
        <f t="shared" si="13"/>
        <v>○</v>
      </c>
      <c r="J178" t="str">
        <f>IF(AND(YEAR(B178)=YEAR($B$8)+1,MONTH(B178)=4),"×",IF(B178&lt;基本情報!$C$8,"×",IF(B178&lt;基本情報!$C$9,"-",IF(B178&gt;=基本情報!$E$9+1,"×",IF(AND(B178&gt;=基本情報!$C$9,B178&lt;=基本情報!$E$9),"○",IF(TRUE,"×"))))))</f>
        <v>×</v>
      </c>
      <c r="K178" t="str">
        <f>IF(AND(YEAR(B178)=YEAR($B$8)+1,MONTH(B178)=4),"×",IF(B178&lt;基本情報!$C$12,"×",IF(B178&lt;基本情報!$C$13,"-",IF(B178&gt;=基本情報!$E$13+1,"×",IF(AND(B178&gt;=基本情報!$C$13,B178&lt;=基本情報!$E$13),"○",IF(TRUE,"×"))))))</f>
        <v>×</v>
      </c>
    </row>
    <row r="179" spans="2:11" x14ac:dyDescent="0.4">
      <c r="B179" s="8">
        <f t="shared" si="14"/>
        <v>46649</v>
      </c>
      <c r="C179" s="36" t="str">
        <f t="shared" si="10"/>
        <v>日</v>
      </c>
      <c r="D179" s="45" t="str">
        <f>IF(WEEKDAY(B179,2)&gt;5,"休日",IFERROR(IF(VLOOKUP(B179,祝日!B:B,1,FALSE),"休日",""),""))</f>
        <v>休日</v>
      </c>
      <c r="E179" s="172"/>
      <c r="F179" s="170" t="str">
        <f t="shared" si="11"/>
        <v>休工</v>
      </c>
      <c r="G179" s="172"/>
      <c r="H179" s="170" t="str">
        <f t="shared" si="12"/>
        <v>休工</v>
      </c>
      <c r="I179" t="str">
        <f t="shared" si="13"/>
        <v>○</v>
      </c>
      <c r="J179" t="str">
        <f>IF(AND(YEAR(B179)=YEAR($B$8)+1,MONTH(B179)=4),"×",IF(B179&lt;基本情報!$C$8,"×",IF(B179&lt;基本情報!$C$9,"-",IF(B179&gt;=基本情報!$E$9+1,"×",IF(AND(B179&gt;=基本情報!$C$9,B179&lt;=基本情報!$E$9),"○",IF(TRUE,"×"))))))</f>
        <v>×</v>
      </c>
      <c r="K179" t="str">
        <f>IF(AND(YEAR(B179)=YEAR($B$8)+1,MONTH(B179)=4),"×",IF(B179&lt;基本情報!$C$12,"×",IF(B179&lt;基本情報!$C$13,"-",IF(B179&gt;=基本情報!$E$13+1,"×",IF(AND(B179&gt;=基本情報!$C$13,B179&lt;=基本情報!$E$13),"○",IF(TRUE,"×"))))))</f>
        <v>×</v>
      </c>
    </row>
    <row r="180" spans="2:11" x14ac:dyDescent="0.4">
      <c r="B180" s="8">
        <f t="shared" si="14"/>
        <v>46650</v>
      </c>
      <c r="C180" s="36" t="str">
        <f t="shared" si="10"/>
        <v>月</v>
      </c>
      <c r="D180" s="45" t="str">
        <f>IF(WEEKDAY(B180,2)&gt;5,"休日",IFERROR(IF(VLOOKUP(B180,祝日!B:B,1,FALSE),"休日",""),""))</f>
        <v>休日</v>
      </c>
      <c r="E180" s="172"/>
      <c r="F180" s="170" t="str">
        <f t="shared" si="11"/>
        <v>休工</v>
      </c>
      <c r="G180" s="172"/>
      <c r="H180" s="170" t="str">
        <f t="shared" si="12"/>
        <v>休工</v>
      </c>
      <c r="I180" t="str">
        <f t="shared" si="13"/>
        <v>○</v>
      </c>
      <c r="J180" t="str">
        <f>IF(AND(YEAR(B180)=YEAR($B$8)+1,MONTH(B180)=4),"×",IF(B180&lt;基本情報!$C$8,"×",IF(B180&lt;基本情報!$C$9,"-",IF(B180&gt;=基本情報!$E$9+1,"×",IF(AND(B180&gt;=基本情報!$C$9,B180&lt;=基本情報!$E$9),"○",IF(TRUE,"×"))))))</f>
        <v>×</v>
      </c>
      <c r="K180" t="str">
        <f>IF(AND(YEAR(B180)=YEAR($B$8)+1,MONTH(B180)=4),"×",IF(B180&lt;基本情報!$C$12,"×",IF(B180&lt;基本情報!$C$13,"-",IF(B180&gt;=基本情報!$E$13+1,"×",IF(AND(B180&gt;=基本情報!$C$13,B180&lt;=基本情報!$E$13),"○",IF(TRUE,"×"))))))</f>
        <v>×</v>
      </c>
    </row>
    <row r="181" spans="2:11" x14ac:dyDescent="0.4">
      <c r="B181" s="8">
        <f t="shared" si="14"/>
        <v>46651</v>
      </c>
      <c r="C181" s="36" t="str">
        <f t="shared" si="10"/>
        <v>火</v>
      </c>
      <c r="D181" s="45" t="str">
        <f>IF(WEEKDAY(B181,2)&gt;5,"休日",IFERROR(IF(VLOOKUP(B181,祝日!B:B,1,FALSE),"休日",""),""))</f>
        <v/>
      </c>
      <c r="E181" s="172"/>
      <c r="F181" s="170" t="str">
        <f t="shared" si="11"/>
        <v/>
      </c>
      <c r="G181" s="172"/>
      <c r="H181" s="170" t="str">
        <f t="shared" si="12"/>
        <v/>
      </c>
      <c r="I181" t="str">
        <f t="shared" si="13"/>
        <v>○</v>
      </c>
      <c r="J181" t="str">
        <f>IF(AND(YEAR(B181)=YEAR($B$8)+1,MONTH(B181)=4),"×",IF(B181&lt;基本情報!$C$8,"×",IF(B181&lt;基本情報!$C$9,"-",IF(B181&gt;=基本情報!$E$9+1,"×",IF(AND(B181&gt;=基本情報!$C$9,B181&lt;=基本情報!$E$9),"○",IF(TRUE,"×"))))))</f>
        <v>×</v>
      </c>
      <c r="K181" t="str">
        <f>IF(AND(YEAR(B181)=YEAR($B$8)+1,MONTH(B181)=4),"×",IF(B181&lt;基本情報!$C$12,"×",IF(B181&lt;基本情報!$C$13,"-",IF(B181&gt;=基本情報!$E$13+1,"×",IF(AND(B181&gt;=基本情報!$C$13,B181&lt;=基本情報!$E$13),"○",IF(TRUE,"×"))))))</f>
        <v>×</v>
      </c>
    </row>
    <row r="182" spans="2:11" x14ac:dyDescent="0.4">
      <c r="B182" s="8">
        <f t="shared" si="14"/>
        <v>46652</v>
      </c>
      <c r="C182" s="36" t="str">
        <f t="shared" si="10"/>
        <v>水</v>
      </c>
      <c r="D182" s="45" t="str">
        <f>IF(WEEKDAY(B182,2)&gt;5,"休日",IFERROR(IF(VLOOKUP(B182,祝日!B:B,1,FALSE),"休日",""),""))</f>
        <v/>
      </c>
      <c r="E182" s="172"/>
      <c r="F182" s="170" t="str">
        <f t="shared" si="11"/>
        <v/>
      </c>
      <c r="G182" s="172"/>
      <c r="H182" s="170" t="str">
        <f t="shared" si="12"/>
        <v/>
      </c>
      <c r="I182" t="str">
        <f t="shared" si="13"/>
        <v>○</v>
      </c>
      <c r="J182" t="str">
        <f>IF(AND(YEAR(B182)=YEAR($B$8)+1,MONTH(B182)=4),"×",IF(B182&lt;基本情報!$C$8,"×",IF(B182&lt;基本情報!$C$9,"-",IF(B182&gt;=基本情報!$E$9+1,"×",IF(AND(B182&gt;=基本情報!$C$9,B182&lt;=基本情報!$E$9),"○",IF(TRUE,"×"))))))</f>
        <v>×</v>
      </c>
      <c r="K182" t="str">
        <f>IF(AND(YEAR(B182)=YEAR($B$8)+1,MONTH(B182)=4),"×",IF(B182&lt;基本情報!$C$12,"×",IF(B182&lt;基本情報!$C$13,"-",IF(B182&gt;=基本情報!$E$13+1,"×",IF(AND(B182&gt;=基本情報!$C$13,B182&lt;=基本情報!$E$13),"○",IF(TRUE,"×"))))))</f>
        <v>×</v>
      </c>
    </row>
    <row r="183" spans="2:11" x14ac:dyDescent="0.4">
      <c r="B183" s="8">
        <f t="shared" si="14"/>
        <v>46653</v>
      </c>
      <c r="C183" s="36" t="str">
        <f t="shared" si="10"/>
        <v>木</v>
      </c>
      <c r="D183" s="45" t="str">
        <f>IF(WEEKDAY(B183,2)&gt;5,"休日",IFERROR(IF(VLOOKUP(B183,祝日!B:B,1,FALSE),"休日",""),""))</f>
        <v>休日</v>
      </c>
      <c r="E183" s="172"/>
      <c r="F183" s="170" t="str">
        <f t="shared" si="11"/>
        <v>休工</v>
      </c>
      <c r="G183" s="172"/>
      <c r="H183" s="170" t="str">
        <f t="shared" si="12"/>
        <v>休工</v>
      </c>
      <c r="I183" t="str">
        <f t="shared" si="13"/>
        <v>○</v>
      </c>
      <c r="J183" t="str">
        <f>IF(AND(YEAR(B183)=YEAR($B$8)+1,MONTH(B183)=4),"×",IF(B183&lt;基本情報!$C$8,"×",IF(B183&lt;基本情報!$C$9,"-",IF(B183&gt;=基本情報!$E$9+1,"×",IF(AND(B183&gt;=基本情報!$C$9,B183&lt;=基本情報!$E$9),"○",IF(TRUE,"×"))))))</f>
        <v>×</v>
      </c>
      <c r="K183" t="str">
        <f>IF(AND(YEAR(B183)=YEAR($B$8)+1,MONTH(B183)=4),"×",IF(B183&lt;基本情報!$C$12,"×",IF(B183&lt;基本情報!$C$13,"-",IF(B183&gt;=基本情報!$E$13+1,"×",IF(AND(B183&gt;=基本情報!$C$13,B183&lt;=基本情報!$E$13),"○",IF(TRUE,"×"))))))</f>
        <v>×</v>
      </c>
    </row>
    <row r="184" spans="2:11" x14ac:dyDescent="0.4">
      <c r="B184" s="8">
        <f t="shared" si="14"/>
        <v>46654</v>
      </c>
      <c r="C184" s="36" t="str">
        <f t="shared" si="10"/>
        <v>金</v>
      </c>
      <c r="D184" s="45" t="str">
        <f>IF(WEEKDAY(B184,2)&gt;5,"休日",IFERROR(IF(VLOOKUP(B184,祝日!B:B,1,FALSE),"休日",""),""))</f>
        <v/>
      </c>
      <c r="E184" s="172"/>
      <c r="F184" s="170" t="str">
        <f t="shared" si="11"/>
        <v/>
      </c>
      <c r="G184" s="172"/>
      <c r="H184" s="170" t="str">
        <f t="shared" si="12"/>
        <v/>
      </c>
      <c r="I184" t="str">
        <f t="shared" si="13"/>
        <v>○</v>
      </c>
      <c r="J184" t="str">
        <f>IF(AND(YEAR(B184)=YEAR($B$8)+1,MONTH(B184)=4),"×",IF(B184&lt;基本情報!$C$8,"×",IF(B184&lt;基本情報!$C$9,"-",IF(B184&gt;=基本情報!$E$9+1,"×",IF(AND(B184&gt;=基本情報!$C$9,B184&lt;=基本情報!$E$9),"○",IF(TRUE,"×"))))))</f>
        <v>×</v>
      </c>
      <c r="K184" t="str">
        <f>IF(AND(YEAR(B184)=YEAR($B$8)+1,MONTH(B184)=4),"×",IF(B184&lt;基本情報!$C$12,"×",IF(B184&lt;基本情報!$C$13,"-",IF(B184&gt;=基本情報!$E$13+1,"×",IF(AND(B184&gt;=基本情報!$C$13,B184&lt;=基本情報!$E$13),"○",IF(TRUE,"×"))))))</f>
        <v>×</v>
      </c>
    </row>
    <row r="185" spans="2:11" x14ac:dyDescent="0.4">
      <c r="B185" s="8">
        <f t="shared" si="14"/>
        <v>46655</v>
      </c>
      <c r="C185" s="36" t="str">
        <f t="shared" si="10"/>
        <v>土</v>
      </c>
      <c r="D185" s="45" t="str">
        <f>IF(WEEKDAY(B185,2)&gt;5,"休日",IFERROR(IF(VLOOKUP(B185,祝日!B:B,1,FALSE),"休日",""),""))</f>
        <v>休日</v>
      </c>
      <c r="E185" s="172"/>
      <c r="F185" s="170" t="str">
        <f t="shared" si="11"/>
        <v>休工</v>
      </c>
      <c r="G185" s="172"/>
      <c r="H185" s="170" t="str">
        <f t="shared" si="12"/>
        <v>休工</v>
      </c>
      <c r="I185" t="str">
        <f t="shared" si="13"/>
        <v>○</v>
      </c>
      <c r="J185" t="str">
        <f>IF(AND(YEAR(B185)=YEAR($B$8)+1,MONTH(B185)=4),"×",IF(B185&lt;基本情報!$C$8,"×",IF(B185&lt;基本情報!$C$9,"-",IF(B185&gt;=基本情報!$E$9+1,"×",IF(AND(B185&gt;=基本情報!$C$9,B185&lt;=基本情報!$E$9),"○",IF(TRUE,"×"))))))</f>
        <v>×</v>
      </c>
      <c r="K185" t="str">
        <f>IF(AND(YEAR(B185)=YEAR($B$8)+1,MONTH(B185)=4),"×",IF(B185&lt;基本情報!$C$12,"×",IF(B185&lt;基本情報!$C$13,"-",IF(B185&gt;=基本情報!$E$13+1,"×",IF(AND(B185&gt;=基本情報!$C$13,B185&lt;=基本情報!$E$13),"○",IF(TRUE,"×"))))))</f>
        <v>×</v>
      </c>
    </row>
    <row r="186" spans="2:11" x14ac:dyDescent="0.4">
      <c r="B186" s="8">
        <f t="shared" si="14"/>
        <v>46656</v>
      </c>
      <c r="C186" s="36" t="str">
        <f t="shared" si="10"/>
        <v>日</v>
      </c>
      <c r="D186" s="45" t="str">
        <f>IF(WEEKDAY(B186,2)&gt;5,"休日",IFERROR(IF(VLOOKUP(B186,祝日!B:B,1,FALSE),"休日",""),""))</f>
        <v>休日</v>
      </c>
      <c r="E186" s="172"/>
      <c r="F186" s="170" t="str">
        <f t="shared" si="11"/>
        <v>休工</v>
      </c>
      <c r="G186" s="172"/>
      <c r="H186" s="170" t="str">
        <f t="shared" si="12"/>
        <v>休工</v>
      </c>
      <c r="I186" t="str">
        <f t="shared" si="13"/>
        <v>○</v>
      </c>
      <c r="J186" t="str">
        <f>IF(AND(YEAR(B186)=YEAR($B$8)+1,MONTH(B186)=4),"×",IF(B186&lt;基本情報!$C$8,"×",IF(B186&lt;基本情報!$C$9,"-",IF(B186&gt;=基本情報!$E$9+1,"×",IF(AND(B186&gt;=基本情報!$C$9,B186&lt;=基本情報!$E$9),"○",IF(TRUE,"×"))))))</f>
        <v>×</v>
      </c>
      <c r="K186" t="str">
        <f>IF(AND(YEAR(B186)=YEAR($B$8)+1,MONTH(B186)=4),"×",IF(B186&lt;基本情報!$C$12,"×",IF(B186&lt;基本情報!$C$13,"-",IF(B186&gt;=基本情報!$E$13+1,"×",IF(AND(B186&gt;=基本情報!$C$13,B186&lt;=基本情報!$E$13),"○",IF(TRUE,"×"))))))</f>
        <v>×</v>
      </c>
    </row>
    <row r="187" spans="2:11" x14ac:dyDescent="0.4">
      <c r="B187" s="8">
        <f t="shared" si="14"/>
        <v>46657</v>
      </c>
      <c r="C187" s="36" t="str">
        <f t="shared" si="10"/>
        <v>月</v>
      </c>
      <c r="D187" s="45" t="str">
        <f>IF(WEEKDAY(B187,2)&gt;5,"休日",IFERROR(IF(VLOOKUP(B187,祝日!B:B,1,FALSE),"休日",""),""))</f>
        <v/>
      </c>
      <c r="E187" s="172"/>
      <c r="F187" s="170" t="str">
        <f t="shared" si="11"/>
        <v/>
      </c>
      <c r="G187" s="172"/>
      <c r="H187" s="170" t="str">
        <f t="shared" si="12"/>
        <v/>
      </c>
      <c r="I187" t="str">
        <f t="shared" si="13"/>
        <v>○</v>
      </c>
      <c r="J187" t="str">
        <f>IF(AND(YEAR(B187)=YEAR($B$8)+1,MONTH(B187)=4),"×",IF(B187&lt;基本情報!$C$8,"×",IF(B187&lt;基本情報!$C$9,"-",IF(B187&gt;=基本情報!$E$9+1,"×",IF(AND(B187&gt;=基本情報!$C$9,B187&lt;=基本情報!$E$9),"○",IF(TRUE,"×"))))))</f>
        <v>×</v>
      </c>
      <c r="K187" t="str">
        <f>IF(AND(YEAR(B187)=YEAR($B$8)+1,MONTH(B187)=4),"×",IF(B187&lt;基本情報!$C$12,"×",IF(B187&lt;基本情報!$C$13,"-",IF(B187&gt;=基本情報!$E$13+1,"×",IF(AND(B187&gt;=基本情報!$C$13,B187&lt;=基本情報!$E$13),"○",IF(TRUE,"×"))))))</f>
        <v>×</v>
      </c>
    </row>
    <row r="188" spans="2:11" x14ac:dyDescent="0.4">
      <c r="B188" s="8">
        <f t="shared" si="14"/>
        <v>46658</v>
      </c>
      <c r="C188" s="36" t="str">
        <f t="shared" si="10"/>
        <v>火</v>
      </c>
      <c r="D188" s="45" t="str">
        <f>IF(WEEKDAY(B188,2)&gt;5,"休日",IFERROR(IF(VLOOKUP(B188,祝日!B:B,1,FALSE),"休日",""),""))</f>
        <v/>
      </c>
      <c r="E188" s="172"/>
      <c r="F188" s="170" t="str">
        <f t="shared" si="11"/>
        <v/>
      </c>
      <c r="G188" s="172"/>
      <c r="H188" s="170" t="str">
        <f t="shared" si="12"/>
        <v/>
      </c>
      <c r="I188" t="str">
        <f t="shared" si="13"/>
        <v>○</v>
      </c>
      <c r="J188" t="str">
        <f>IF(AND(YEAR(B188)=YEAR($B$8)+1,MONTH(B188)=4),"×",IF(B188&lt;基本情報!$C$8,"×",IF(B188&lt;基本情報!$C$9,"-",IF(B188&gt;=基本情報!$E$9+1,"×",IF(AND(B188&gt;=基本情報!$C$9,B188&lt;=基本情報!$E$9),"○",IF(TRUE,"×"))))))</f>
        <v>×</v>
      </c>
      <c r="K188" t="str">
        <f>IF(AND(YEAR(B188)=YEAR($B$8)+1,MONTH(B188)=4),"×",IF(B188&lt;基本情報!$C$12,"×",IF(B188&lt;基本情報!$C$13,"-",IF(B188&gt;=基本情報!$E$13+1,"×",IF(AND(B188&gt;=基本情報!$C$13,B188&lt;=基本情報!$E$13),"○",IF(TRUE,"×"))))))</f>
        <v>×</v>
      </c>
    </row>
    <row r="189" spans="2:11" x14ac:dyDescent="0.4">
      <c r="B189" s="8">
        <f t="shared" si="14"/>
        <v>46659</v>
      </c>
      <c r="C189" s="36" t="str">
        <f t="shared" si="10"/>
        <v>水</v>
      </c>
      <c r="D189" s="45" t="str">
        <f>IF(WEEKDAY(B189,2)&gt;5,"休日",IFERROR(IF(VLOOKUP(B189,祝日!B:B,1,FALSE),"休日",""),""))</f>
        <v/>
      </c>
      <c r="E189" s="172"/>
      <c r="F189" s="170" t="str">
        <f t="shared" si="11"/>
        <v/>
      </c>
      <c r="G189" s="172"/>
      <c r="H189" s="170" t="str">
        <f t="shared" si="12"/>
        <v/>
      </c>
      <c r="I189" t="str">
        <f t="shared" si="13"/>
        <v>○</v>
      </c>
      <c r="J189" t="str">
        <f>IF(AND(YEAR(B189)=YEAR($B$8)+1,MONTH(B189)=4),"×",IF(B189&lt;基本情報!$C$8,"×",IF(B189&lt;基本情報!$C$9,"-",IF(B189&gt;=基本情報!$E$9+1,"×",IF(AND(B189&gt;=基本情報!$C$9,B189&lt;=基本情報!$E$9),"○",IF(TRUE,"×"))))))</f>
        <v>×</v>
      </c>
      <c r="K189" t="str">
        <f>IF(AND(YEAR(B189)=YEAR($B$8)+1,MONTH(B189)=4),"×",IF(B189&lt;基本情報!$C$12,"×",IF(B189&lt;基本情報!$C$13,"-",IF(B189&gt;=基本情報!$E$13+1,"×",IF(AND(B189&gt;=基本情報!$C$13,B189&lt;=基本情報!$E$13),"○",IF(TRUE,"×"))))))</f>
        <v>×</v>
      </c>
    </row>
    <row r="190" spans="2:11" x14ac:dyDescent="0.4">
      <c r="B190" s="8">
        <f t="shared" si="14"/>
        <v>46660</v>
      </c>
      <c r="C190" s="36" t="str">
        <f t="shared" si="10"/>
        <v>木</v>
      </c>
      <c r="D190" s="45" t="str">
        <f>IF(WEEKDAY(B190,2)&gt;5,"休日",IFERROR(IF(VLOOKUP(B190,祝日!B:B,1,FALSE),"休日",""),""))</f>
        <v/>
      </c>
      <c r="E190" s="172"/>
      <c r="F190" s="170" t="str">
        <f t="shared" si="11"/>
        <v/>
      </c>
      <c r="G190" s="172"/>
      <c r="H190" s="170" t="str">
        <f t="shared" si="12"/>
        <v/>
      </c>
      <c r="I190" t="str">
        <f t="shared" si="13"/>
        <v>○</v>
      </c>
      <c r="J190" t="str">
        <f>IF(AND(YEAR(B190)=YEAR($B$8)+1,MONTH(B190)=4),"×",IF(B190&lt;基本情報!$C$8,"×",IF(B190&lt;基本情報!$C$9,"-",IF(B190&gt;=基本情報!$E$9+1,"×",IF(AND(B190&gt;=基本情報!$C$9,B190&lt;=基本情報!$E$9),"○",IF(TRUE,"×"))))))</f>
        <v>×</v>
      </c>
      <c r="K190" t="str">
        <f>IF(AND(YEAR(B190)=YEAR($B$8)+1,MONTH(B190)=4),"×",IF(B190&lt;基本情報!$C$12,"×",IF(B190&lt;基本情報!$C$13,"-",IF(B190&gt;=基本情報!$E$13+1,"×",IF(AND(B190&gt;=基本情報!$C$13,B190&lt;=基本情報!$E$13),"○",IF(TRUE,"×"))))))</f>
        <v>×</v>
      </c>
    </row>
    <row r="191" spans="2:11" x14ac:dyDescent="0.4">
      <c r="B191" s="8">
        <f t="shared" si="14"/>
        <v>46661</v>
      </c>
      <c r="C191" s="36" t="str">
        <f t="shared" si="10"/>
        <v>金</v>
      </c>
      <c r="D191" s="45" t="str">
        <f>IF(WEEKDAY(B191,2)&gt;5,"休日",IFERROR(IF(VLOOKUP(B191,祝日!B:B,1,FALSE),"休日",""),""))</f>
        <v/>
      </c>
      <c r="E191" s="172"/>
      <c r="F191" s="170" t="str">
        <f t="shared" si="11"/>
        <v/>
      </c>
      <c r="G191" s="172"/>
      <c r="H191" s="170" t="str">
        <f t="shared" si="12"/>
        <v/>
      </c>
      <c r="I191" t="str">
        <f t="shared" si="13"/>
        <v>○</v>
      </c>
      <c r="J191" t="str">
        <f>IF(AND(YEAR(B191)=YEAR($B$8)+1,MONTH(B191)=4),"×",IF(B191&lt;基本情報!$C$8,"×",IF(B191&lt;基本情報!$C$9,"-",IF(B191&gt;=基本情報!$E$9+1,"×",IF(AND(B191&gt;=基本情報!$C$9,B191&lt;=基本情報!$E$9),"○",IF(TRUE,"×"))))))</f>
        <v>×</v>
      </c>
      <c r="K191" t="str">
        <f>IF(AND(YEAR(B191)=YEAR($B$8)+1,MONTH(B191)=4),"×",IF(B191&lt;基本情報!$C$12,"×",IF(B191&lt;基本情報!$C$13,"-",IF(B191&gt;=基本情報!$E$13+1,"×",IF(AND(B191&gt;=基本情報!$C$13,B191&lt;=基本情報!$E$13),"○",IF(TRUE,"×"))))))</f>
        <v>×</v>
      </c>
    </row>
    <row r="192" spans="2:11" x14ac:dyDescent="0.4">
      <c r="B192" s="8">
        <f t="shared" si="14"/>
        <v>46662</v>
      </c>
      <c r="C192" s="36" t="str">
        <f t="shared" si="10"/>
        <v>土</v>
      </c>
      <c r="D192" s="45" t="str">
        <f>IF(WEEKDAY(B192,2)&gt;5,"休日",IFERROR(IF(VLOOKUP(B192,祝日!B:B,1,FALSE),"休日",""),""))</f>
        <v>休日</v>
      </c>
      <c r="E192" s="172"/>
      <c r="F192" s="170" t="str">
        <f t="shared" si="11"/>
        <v>休工</v>
      </c>
      <c r="G192" s="172"/>
      <c r="H192" s="170" t="str">
        <f t="shared" si="12"/>
        <v>休工</v>
      </c>
      <c r="I192" t="str">
        <f t="shared" si="13"/>
        <v>○</v>
      </c>
      <c r="J192" t="str">
        <f>IF(AND(YEAR(B192)=YEAR($B$8)+1,MONTH(B192)=4),"×",IF(B192&lt;基本情報!$C$8,"×",IF(B192&lt;基本情報!$C$9,"-",IF(B192&gt;=基本情報!$E$9+1,"×",IF(AND(B192&gt;=基本情報!$C$9,B192&lt;=基本情報!$E$9),"○",IF(TRUE,"×"))))))</f>
        <v>×</v>
      </c>
      <c r="K192" t="str">
        <f>IF(AND(YEAR(B192)=YEAR($B$8)+1,MONTH(B192)=4),"×",IF(B192&lt;基本情報!$C$12,"×",IF(B192&lt;基本情報!$C$13,"-",IF(B192&gt;=基本情報!$E$13+1,"×",IF(AND(B192&gt;=基本情報!$C$13,B192&lt;=基本情報!$E$13),"○",IF(TRUE,"×"))))))</f>
        <v>×</v>
      </c>
    </row>
    <row r="193" spans="2:11" x14ac:dyDescent="0.4">
      <c r="B193" s="8">
        <f t="shared" si="14"/>
        <v>46663</v>
      </c>
      <c r="C193" s="36" t="str">
        <f t="shared" si="10"/>
        <v>日</v>
      </c>
      <c r="D193" s="45" t="str">
        <f>IF(WEEKDAY(B193,2)&gt;5,"休日",IFERROR(IF(VLOOKUP(B193,祝日!B:B,1,FALSE),"休日",""),""))</f>
        <v>休日</v>
      </c>
      <c r="E193" s="172"/>
      <c r="F193" s="170" t="str">
        <f t="shared" si="11"/>
        <v>休工</v>
      </c>
      <c r="G193" s="172"/>
      <c r="H193" s="170" t="str">
        <f t="shared" si="12"/>
        <v>休工</v>
      </c>
      <c r="I193" t="str">
        <f t="shared" si="13"/>
        <v>○</v>
      </c>
      <c r="J193" t="str">
        <f>IF(AND(YEAR(B193)=YEAR($B$8)+1,MONTH(B193)=4),"×",IF(B193&lt;基本情報!$C$8,"×",IF(B193&lt;基本情報!$C$9,"-",IF(B193&gt;=基本情報!$E$9+1,"×",IF(AND(B193&gt;=基本情報!$C$9,B193&lt;=基本情報!$E$9),"○",IF(TRUE,"×"))))))</f>
        <v>×</v>
      </c>
      <c r="K193" t="str">
        <f>IF(AND(YEAR(B193)=YEAR($B$8)+1,MONTH(B193)=4),"×",IF(B193&lt;基本情報!$C$12,"×",IF(B193&lt;基本情報!$C$13,"-",IF(B193&gt;=基本情報!$E$13+1,"×",IF(AND(B193&gt;=基本情報!$C$13,B193&lt;=基本情報!$E$13),"○",IF(TRUE,"×"))))))</f>
        <v>×</v>
      </c>
    </row>
    <row r="194" spans="2:11" x14ac:dyDescent="0.4">
      <c r="B194" s="8">
        <f t="shared" si="14"/>
        <v>46664</v>
      </c>
      <c r="C194" s="36" t="str">
        <f t="shared" si="10"/>
        <v>月</v>
      </c>
      <c r="D194" s="45" t="str">
        <f>IF(WEEKDAY(B194,2)&gt;5,"休日",IFERROR(IF(VLOOKUP(B194,祝日!B:B,1,FALSE),"休日",""),""))</f>
        <v/>
      </c>
      <c r="E194" s="172"/>
      <c r="F194" s="170" t="str">
        <f t="shared" si="11"/>
        <v/>
      </c>
      <c r="G194" s="172"/>
      <c r="H194" s="170" t="str">
        <f t="shared" si="12"/>
        <v/>
      </c>
      <c r="I194" t="str">
        <f t="shared" si="13"/>
        <v>○</v>
      </c>
      <c r="J194" t="str">
        <f>IF(AND(YEAR(B194)=YEAR($B$8)+1,MONTH(B194)=4),"×",IF(B194&lt;基本情報!$C$8,"×",IF(B194&lt;基本情報!$C$9,"-",IF(B194&gt;=基本情報!$E$9+1,"×",IF(AND(B194&gt;=基本情報!$C$9,B194&lt;=基本情報!$E$9),"○",IF(TRUE,"×"))))))</f>
        <v>×</v>
      </c>
      <c r="K194" t="str">
        <f>IF(AND(YEAR(B194)=YEAR($B$8)+1,MONTH(B194)=4),"×",IF(B194&lt;基本情報!$C$12,"×",IF(B194&lt;基本情報!$C$13,"-",IF(B194&gt;=基本情報!$E$13+1,"×",IF(AND(B194&gt;=基本情報!$C$13,B194&lt;=基本情報!$E$13),"○",IF(TRUE,"×"))))))</f>
        <v>×</v>
      </c>
    </row>
    <row r="195" spans="2:11" x14ac:dyDescent="0.4">
      <c r="B195" s="8">
        <f t="shared" si="14"/>
        <v>46665</v>
      </c>
      <c r="C195" s="36" t="str">
        <f t="shared" si="10"/>
        <v>火</v>
      </c>
      <c r="D195" s="45" t="str">
        <f>IF(WEEKDAY(B195,2)&gt;5,"休日",IFERROR(IF(VLOOKUP(B195,祝日!B:B,1,FALSE),"休日",""),""))</f>
        <v/>
      </c>
      <c r="E195" s="172"/>
      <c r="F195" s="170" t="str">
        <f t="shared" si="11"/>
        <v/>
      </c>
      <c r="G195" s="172"/>
      <c r="H195" s="170" t="str">
        <f t="shared" si="12"/>
        <v/>
      </c>
      <c r="I195" t="str">
        <f t="shared" si="13"/>
        <v>○</v>
      </c>
      <c r="J195" t="str">
        <f>IF(AND(YEAR(B195)=YEAR($B$8)+1,MONTH(B195)=4),"×",IF(B195&lt;基本情報!$C$8,"×",IF(B195&lt;基本情報!$C$9,"-",IF(B195&gt;=基本情報!$E$9+1,"×",IF(AND(B195&gt;=基本情報!$C$9,B195&lt;=基本情報!$E$9),"○",IF(TRUE,"×"))))))</f>
        <v>×</v>
      </c>
      <c r="K195" t="str">
        <f>IF(AND(YEAR(B195)=YEAR($B$8)+1,MONTH(B195)=4),"×",IF(B195&lt;基本情報!$C$12,"×",IF(B195&lt;基本情報!$C$13,"-",IF(B195&gt;=基本情報!$E$13+1,"×",IF(AND(B195&gt;=基本情報!$C$13,B195&lt;=基本情報!$E$13),"○",IF(TRUE,"×"))))))</f>
        <v>×</v>
      </c>
    </row>
    <row r="196" spans="2:11" x14ac:dyDescent="0.4">
      <c r="B196" s="8">
        <f t="shared" si="14"/>
        <v>46666</v>
      </c>
      <c r="C196" s="36" t="str">
        <f t="shared" si="10"/>
        <v>水</v>
      </c>
      <c r="D196" s="45" t="str">
        <f>IF(WEEKDAY(B196,2)&gt;5,"休日",IFERROR(IF(VLOOKUP(B196,祝日!B:B,1,FALSE),"休日",""),""))</f>
        <v/>
      </c>
      <c r="E196" s="172"/>
      <c r="F196" s="170" t="str">
        <f t="shared" si="11"/>
        <v/>
      </c>
      <c r="G196" s="172"/>
      <c r="H196" s="170" t="str">
        <f t="shared" si="12"/>
        <v/>
      </c>
      <c r="I196" t="str">
        <f t="shared" si="13"/>
        <v>○</v>
      </c>
      <c r="J196" t="str">
        <f>IF(AND(YEAR(B196)=YEAR($B$8)+1,MONTH(B196)=4),"×",IF(B196&lt;基本情報!$C$8,"×",IF(B196&lt;基本情報!$C$9,"-",IF(B196&gt;=基本情報!$E$9+1,"×",IF(AND(B196&gt;=基本情報!$C$9,B196&lt;=基本情報!$E$9),"○",IF(TRUE,"×"))))))</f>
        <v>×</v>
      </c>
      <c r="K196" t="str">
        <f>IF(AND(YEAR(B196)=YEAR($B$8)+1,MONTH(B196)=4),"×",IF(B196&lt;基本情報!$C$12,"×",IF(B196&lt;基本情報!$C$13,"-",IF(B196&gt;=基本情報!$E$13+1,"×",IF(AND(B196&gt;=基本情報!$C$13,B196&lt;=基本情報!$E$13),"○",IF(TRUE,"×"))))))</f>
        <v>×</v>
      </c>
    </row>
    <row r="197" spans="2:11" x14ac:dyDescent="0.4">
      <c r="B197" s="8">
        <f t="shared" si="14"/>
        <v>46667</v>
      </c>
      <c r="C197" s="36" t="str">
        <f t="shared" si="10"/>
        <v>木</v>
      </c>
      <c r="D197" s="45" t="str">
        <f>IF(WEEKDAY(B197,2)&gt;5,"休日",IFERROR(IF(VLOOKUP(B197,祝日!B:B,1,FALSE),"休日",""),""))</f>
        <v/>
      </c>
      <c r="E197" s="172"/>
      <c r="F197" s="170" t="str">
        <f t="shared" si="11"/>
        <v/>
      </c>
      <c r="G197" s="172"/>
      <c r="H197" s="170" t="str">
        <f t="shared" si="12"/>
        <v/>
      </c>
      <c r="I197" t="str">
        <f t="shared" si="13"/>
        <v>○</v>
      </c>
      <c r="J197" t="str">
        <f>IF(AND(YEAR(B197)=YEAR($B$8)+1,MONTH(B197)=4),"×",IF(B197&lt;基本情報!$C$8,"×",IF(B197&lt;基本情報!$C$9,"-",IF(B197&gt;=基本情報!$E$9+1,"×",IF(AND(B197&gt;=基本情報!$C$9,B197&lt;=基本情報!$E$9),"○",IF(TRUE,"×"))))))</f>
        <v>×</v>
      </c>
      <c r="K197" t="str">
        <f>IF(AND(YEAR(B197)=YEAR($B$8)+1,MONTH(B197)=4),"×",IF(B197&lt;基本情報!$C$12,"×",IF(B197&lt;基本情報!$C$13,"-",IF(B197&gt;=基本情報!$E$13+1,"×",IF(AND(B197&gt;=基本情報!$C$13,B197&lt;=基本情報!$E$13),"○",IF(TRUE,"×"))))))</f>
        <v>×</v>
      </c>
    </row>
    <row r="198" spans="2:11" x14ac:dyDescent="0.4">
      <c r="B198" s="8">
        <f t="shared" si="14"/>
        <v>46668</v>
      </c>
      <c r="C198" s="36" t="str">
        <f t="shared" si="10"/>
        <v>金</v>
      </c>
      <c r="D198" s="45" t="str">
        <f>IF(WEEKDAY(B198,2)&gt;5,"休日",IFERROR(IF(VLOOKUP(B198,祝日!B:B,1,FALSE),"休日",""),""))</f>
        <v/>
      </c>
      <c r="E198" s="172"/>
      <c r="F198" s="170" t="str">
        <f t="shared" si="11"/>
        <v/>
      </c>
      <c r="G198" s="172"/>
      <c r="H198" s="170" t="str">
        <f t="shared" si="12"/>
        <v/>
      </c>
      <c r="I198" t="str">
        <f t="shared" si="13"/>
        <v>○</v>
      </c>
      <c r="J198" t="str">
        <f>IF(AND(YEAR(B198)=YEAR($B$8)+1,MONTH(B198)=4),"×",IF(B198&lt;基本情報!$C$8,"×",IF(B198&lt;基本情報!$C$9,"-",IF(B198&gt;=基本情報!$E$9+1,"×",IF(AND(B198&gt;=基本情報!$C$9,B198&lt;=基本情報!$E$9),"○",IF(TRUE,"×"))))))</f>
        <v>×</v>
      </c>
      <c r="K198" t="str">
        <f>IF(AND(YEAR(B198)=YEAR($B$8)+1,MONTH(B198)=4),"×",IF(B198&lt;基本情報!$C$12,"×",IF(B198&lt;基本情報!$C$13,"-",IF(B198&gt;=基本情報!$E$13+1,"×",IF(AND(B198&gt;=基本情報!$C$13,B198&lt;=基本情報!$E$13),"○",IF(TRUE,"×"))))))</f>
        <v>×</v>
      </c>
    </row>
    <row r="199" spans="2:11" x14ac:dyDescent="0.4">
      <c r="B199" s="8">
        <f t="shared" si="14"/>
        <v>46669</v>
      </c>
      <c r="C199" s="36" t="str">
        <f t="shared" si="10"/>
        <v>土</v>
      </c>
      <c r="D199" s="45" t="str">
        <f>IF(WEEKDAY(B199,2)&gt;5,"休日",IFERROR(IF(VLOOKUP(B199,祝日!B:B,1,FALSE),"休日",""),""))</f>
        <v>休日</v>
      </c>
      <c r="E199" s="172"/>
      <c r="F199" s="170" t="str">
        <f t="shared" si="11"/>
        <v>休工</v>
      </c>
      <c r="G199" s="172"/>
      <c r="H199" s="170" t="str">
        <f t="shared" si="12"/>
        <v>休工</v>
      </c>
      <c r="I199" t="str">
        <f t="shared" si="13"/>
        <v>○</v>
      </c>
      <c r="J199" t="str">
        <f>IF(AND(YEAR(B199)=YEAR($B$8)+1,MONTH(B199)=4),"×",IF(B199&lt;基本情報!$C$8,"×",IF(B199&lt;基本情報!$C$9,"-",IF(B199&gt;=基本情報!$E$9+1,"×",IF(AND(B199&gt;=基本情報!$C$9,B199&lt;=基本情報!$E$9),"○",IF(TRUE,"×"))))))</f>
        <v>×</v>
      </c>
      <c r="K199" t="str">
        <f>IF(AND(YEAR(B199)=YEAR($B$8)+1,MONTH(B199)=4),"×",IF(B199&lt;基本情報!$C$12,"×",IF(B199&lt;基本情報!$C$13,"-",IF(B199&gt;=基本情報!$E$13+1,"×",IF(AND(B199&gt;=基本情報!$C$13,B199&lt;=基本情報!$E$13),"○",IF(TRUE,"×"))))))</f>
        <v>×</v>
      </c>
    </row>
    <row r="200" spans="2:11" x14ac:dyDescent="0.4">
      <c r="B200" s="8">
        <f t="shared" si="14"/>
        <v>46670</v>
      </c>
      <c r="C200" s="36" t="str">
        <f t="shared" ref="C200:C263" si="15">TEXT(B200,"aaa")</f>
        <v>日</v>
      </c>
      <c r="D200" s="45" t="str">
        <f>IF(WEEKDAY(B200,2)&gt;5,"休日",IFERROR(IF(VLOOKUP(B200,祝日!B:B,1,FALSE),"休日",""),""))</f>
        <v>休日</v>
      </c>
      <c r="E200" s="172"/>
      <c r="F200" s="170" t="str">
        <f t="shared" ref="F200:F263" si="16">IF(OR(E200="夏季休暇",E200="年末年始休暇",E200="一時中止",E200="工場制作",E200="発注者指示",E200="その他",D200="休日"),"休工","")</f>
        <v>休工</v>
      </c>
      <c r="G200" s="172"/>
      <c r="H200" s="170" t="str">
        <f t="shared" ref="H200:H263" si="17">IF(OR(G200="夏季休暇",G200="年末年始休暇",G200="一時中止",G200="工場制作",G200="発注者指示",G200="その他",D200="休日"),"休工","")</f>
        <v>休工</v>
      </c>
      <c r="I200" t="str">
        <f t="shared" ref="I200:I263" si="18">IF(F200=H200,"○","")</f>
        <v>○</v>
      </c>
      <c r="J200" t="str">
        <f>IF(AND(YEAR(B200)=YEAR($B$8)+1,MONTH(B200)=4),"×",IF(B200&lt;基本情報!$C$8,"×",IF(B200&lt;基本情報!$C$9,"-",IF(B200&gt;=基本情報!$E$9+1,"×",IF(AND(B200&gt;=基本情報!$C$9,B200&lt;=基本情報!$E$9),"○",IF(TRUE,"×"))))))</f>
        <v>×</v>
      </c>
      <c r="K200" t="str">
        <f>IF(AND(YEAR(B200)=YEAR($B$8)+1,MONTH(B200)=4),"×",IF(B200&lt;基本情報!$C$12,"×",IF(B200&lt;基本情報!$C$13,"-",IF(B200&gt;=基本情報!$E$13+1,"×",IF(AND(B200&gt;=基本情報!$C$13,B200&lt;=基本情報!$E$13),"○",IF(TRUE,"×"))))))</f>
        <v>×</v>
      </c>
    </row>
    <row r="201" spans="2:11" x14ac:dyDescent="0.4">
      <c r="B201" s="8">
        <f t="shared" ref="B201:B264" si="19">B200+1</f>
        <v>46671</v>
      </c>
      <c r="C201" s="36" t="str">
        <f t="shared" si="15"/>
        <v>月</v>
      </c>
      <c r="D201" s="45" t="str">
        <f>IF(WEEKDAY(B201,2)&gt;5,"休日",IFERROR(IF(VLOOKUP(B201,祝日!B:B,1,FALSE),"休日",""),""))</f>
        <v>休日</v>
      </c>
      <c r="E201" s="172"/>
      <c r="F201" s="170" t="str">
        <f t="shared" si="16"/>
        <v>休工</v>
      </c>
      <c r="G201" s="172"/>
      <c r="H201" s="170" t="str">
        <f t="shared" si="17"/>
        <v>休工</v>
      </c>
      <c r="I201" t="str">
        <f t="shared" si="18"/>
        <v>○</v>
      </c>
      <c r="J201" t="str">
        <f>IF(AND(YEAR(B201)=YEAR($B$8)+1,MONTH(B201)=4),"×",IF(B201&lt;基本情報!$C$8,"×",IF(B201&lt;基本情報!$C$9,"-",IF(B201&gt;=基本情報!$E$9+1,"×",IF(AND(B201&gt;=基本情報!$C$9,B201&lt;=基本情報!$E$9),"○",IF(TRUE,"×"))))))</f>
        <v>×</v>
      </c>
      <c r="K201" t="str">
        <f>IF(AND(YEAR(B201)=YEAR($B$8)+1,MONTH(B201)=4),"×",IF(B201&lt;基本情報!$C$12,"×",IF(B201&lt;基本情報!$C$13,"-",IF(B201&gt;=基本情報!$E$13+1,"×",IF(AND(B201&gt;=基本情報!$C$13,B201&lt;=基本情報!$E$13),"○",IF(TRUE,"×"))))))</f>
        <v>×</v>
      </c>
    </row>
    <row r="202" spans="2:11" x14ac:dyDescent="0.4">
      <c r="B202" s="8">
        <f t="shared" si="19"/>
        <v>46672</v>
      </c>
      <c r="C202" s="36" t="str">
        <f t="shared" si="15"/>
        <v>火</v>
      </c>
      <c r="D202" s="45" t="str">
        <f>IF(WEEKDAY(B202,2)&gt;5,"休日",IFERROR(IF(VLOOKUP(B202,祝日!B:B,1,FALSE),"休日",""),""))</f>
        <v/>
      </c>
      <c r="E202" s="172"/>
      <c r="F202" s="170" t="str">
        <f t="shared" si="16"/>
        <v/>
      </c>
      <c r="G202" s="172"/>
      <c r="H202" s="170" t="str">
        <f t="shared" si="17"/>
        <v/>
      </c>
      <c r="I202" t="str">
        <f t="shared" si="18"/>
        <v>○</v>
      </c>
      <c r="J202" t="str">
        <f>IF(AND(YEAR(B202)=YEAR($B$8)+1,MONTH(B202)=4),"×",IF(B202&lt;基本情報!$C$8,"×",IF(B202&lt;基本情報!$C$9,"-",IF(B202&gt;=基本情報!$E$9+1,"×",IF(AND(B202&gt;=基本情報!$C$9,B202&lt;=基本情報!$E$9),"○",IF(TRUE,"×"))))))</f>
        <v>×</v>
      </c>
      <c r="K202" t="str">
        <f>IF(AND(YEAR(B202)=YEAR($B$8)+1,MONTH(B202)=4),"×",IF(B202&lt;基本情報!$C$12,"×",IF(B202&lt;基本情報!$C$13,"-",IF(B202&gt;=基本情報!$E$13+1,"×",IF(AND(B202&gt;=基本情報!$C$13,B202&lt;=基本情報!$E$13),"○",IF(TRUE,"×"))))))</f>
        <v>×</v>
      </c>
    </row>
    <row r="203" spans="2:11" x14ac:dyDescent="0.4">
      <c r="B203" s="8">
        <f t="shared" si="19"/>
        <v>46673</v>
      </c>
      <c r="C203" s="36" t="str">
        <f t="shared" si="15"/>
        <v>水</v>
      </c>
      <c r="D203" s="45" t="str">
        <f>IF(WEEKDAY(B203,2)&gt;5,"休日",IFERROR(IF(VLOOKUP(B203,祝日!B:B,1,FALSE),"休日",""),""))</f>
        <v/>
      </c>
      <c r="E203" s="172"/>
      <c r="F203" s="170" t="str">
        <f t="shared" si="16"/>
        <v/>
      </c>
      <c r="G203" s="172"/>
      <c r="H203" s="170" t="str">
        <f t="shared" si="17"/>
        <v/>
      </c>
      <c r="I203" t="str">
        <f t="shared" si="18"/>
        <v>○</v>
      </c>
      <c r="J203" t="str">
        <f>IF(AND(YEAR(B203)=YEAR($B$8)+1,MONTH(B203)=4),"×",IF(B203&lt;基本情報!$C$8,"×",IF(B203&lt;基本情報!$C$9,"-",IF(B203&gt;=基本情報!$E$9+1,"×",IF(AND(B203&gt;=基本情報!$C$9,B203&lt;=基本情報!$E$9),"○",IF(TRUE,"×"))))))</f>
        <v>×</v>
      </c>
      <c r="K203" t="str">
        <f>IF(AND(YEAR(B203)=YEAR($B$8)+1,MONTH(B203)=4),"×",IF(B203&lt;基本情報!$C$12,"×",IF(B203&lt;基本情報!$C$13,"-",IF(B203&gt;=基本情報!$E$13+1,"×",IF(AND(B203&gt;=基本情報!$C$13,B203&lt;=基本情報!$E$13),"○",IF(TRUE,"×"))))))</f>
        <v>×</v>
      </c>
    </row>
    <row r="204" spans="2:11" x14ac:dyDescent="0.4">
      <c r="B204" s="8">
        <f t="shared" si="19"/>
        <v>46674</v>
      </c>
      <c r="C204" s="36" t="str">
        <f t="shared" si="15"/>
        <v>木</v>
      </c>
      <c r="D204" s="45" t="str">
        <f>IF(WEEKDAY(B204,2)&gt;5,"休日",IFERROR(IF(VLOOKUP(B204,祝日!B:B,1,FALSE),"休日",""),""))</f>
        <v/>
      </c>
      <c r="E204" s="172"/>
      <c r="F204" s="170" t="str">
        <f t="shared" si="16"/>
        <v/>
      </c>
      <c r="G204" s="172"/>
      <c r="H204" s="170" t="str">
        <f t="shared" si="17"/>
        <v/>
      </c>
      <c r="I204" t="str">
        <f t="shared" si="18"/>
        <v>○</v>
      </c>
      <c r="J204" t="str">
        <f>IF(AND(YEAR(B204)=YEAR($B$8)+1,MONTH(B204)=4),"×",IF(B204&lt;基本情報!$C$8,"×",IF(B204&lt;基本情報!$C$9,"-",IF(B204&gt;=基本情報!$E$9+1,"×",IF(AND(B204&gt;=基本情報!$C$9,B204&lt;=基本情報!$E$9),"○",IF(TRUE,"×"))))))</f>
        <v>×</v>
      </c>
      <c r="K204" t="str">
        <f>IF(AND(YEAR(B204)=YEAR($B$8)+1,MONTH(B204)=4),"×",IF(B204&lt;基本情報!$C$12,"×",IF(B204&lt;基本情報!$C$13,"-",IF(B204&gt;=基本情報!$E$13+1,"×",IF(AND(B204&gt;=基本情報!$C$13,B204&lt;=基本情報!$E$13),"○",IF(TRUE,"×"))))))</f>
        <v>×</v>
      </c>
    </row>
    <row r="205" spans="2:11" x14ac:dyDescent="0.4">
      <c r="B205" s="8">
        <f t="shared" si="19"/>
        <v>46675</v>
      </c>
      <c r="C205" s="36" t="str">
        <f t="shared" si="15"/>
        <v>金</v>
      </c>
      <c r="D205" s="45" t="str">
        <f>IF(WEEKDAY(B205,2)&gt;5,"休日",IFERROR(IF(VLOOKUP(B205,祝日!B:B,1,FALSE),"休日",""),""))</f>
        <v/>
      </c>
      <c r="E205" s="172"/>
      <c r="F205" s="170" t="str">
        <f t="shared" si="16"/>
        <v/>
      </c>
      <c r="G205" s="172"/>
      <c r="H205" s="170" t="str">
        <f t="shared" si="17"/>
        <v/>
      </c>
      <c r="I205" t="str">
        <f t="shared" si="18"/>
        <v>○</v>
      </c>
      <c r="J205" t="str">
        <f>IF(AND(YEAR(B205)=YEAR($B$8)+1,MONTH(B205)=4),"×",IF(B205&lt;基本情報!$C$8,"×",IF(B205&lt;基本情報!$C$9,"-",IF(B205&gt;=基本情報!$E$9+1,"×",IF(AND(B205&gt;=基本情報!$C$9,B205&lt;=基本情報!$E$9),"○",IF(TRUE,"×"))))))</f>
        <v>×</v>
      </c>
      <c r="K205" t="str">
        <f>IF(AND(YEAR(B205)=YEAR($B$8)+1,MONTH(B205)=4),"×",IF(B205&lt;基本情報!$C$12,"×",IF(B205&lt;基本情報!$C$13,"-",IF(B205&gt;=基本情報!$E$13+1,"×",IF(AND(B205&gt;=基本情報!$C$13,B205&lt;=基本情報!$E$13),"○",IF(TRUE,"×"))))))</f>
        <v>×</v>
      </c>
    </row>
    <row r="206" spans="2:11" x14ac:dyDescent="0.4">
      <c r="B206" s="8">
        <f t="shared" si="19"/>
        <v>46676</v>
      </c>
      <c r="C206" s="36" t="str">
        <f t="shared" si="15"/>
        <v>土</v>
      </c>
      <c r="D206" s="45" t="str">
        <f>IF(WEEKDAY(B206,2)&gt;5,"休日",IFERROR(IF(VLOOKUP(B206,祝日!B:B,1,FALSE),"休日",""),""))</f>
        <v>休日</v>
      </c>
      <c r="E206" s="172"/>
      <c r="F206" s="170" t="str">
        <f t="shared" si="16"/>
        <v>休工</v>
      </c>
      <c r="G206" s="172"/>
      <c r="H206" s="170" t="str">
        <f t="shared" si="17"/>
        <v>休工</v>
      </c>
      <c r="I206" t="str">
        <f t="shared" si="18"/>
        <v>○</v>
      </c>
      <c r="J206" t="str">
        <f>IF(AND(YEAR(B206)=YEAR($B$8)+1,MONTH(B206)=4),"×",IF(B206&lt;基本情報!$C$8,"×",IF(B206&lt;基本情報!$C$9,"-",IF(B206&gt;=基本情報!$E$9+1,"×",IF(AND(B206&gt;=基本情報!$C$9,B206&lt;=基本情報!$E$9),"○",IF(TRUE,"×"))))))</f>
        <v>×</v>
      </c>
      <c r="K206" t="str">
        <f>IF(AND(YEAR(B206)=YEAR($B$8)+1,MONTH(B206)=4),"×",IF(B206&lt;基本情報!$C$12,"×",IF(B206&lt;基本情報!$C$13,"-",IF(B206&gt;=基本情報!$E$13+1,"×",IF(AND(B206&gt;=基本情報!$C$13,B206&lt;=基本情報!$E$13),"○",IF(TRUE,"×"))))))</f>
        <v>×</v>
      </c>
    </row>
    <row r="207" spans="2:11" x14ac:dyDescent="0.4">
      <c r="B207" s="8">
        <f t="shared" si="19"/>
        <v>46677</v>
      </c>
      <c r="C207" s="36" t="str">
        <f t="shared" si="15"/>
        <v>日</v>
      </c>
      <c r="D207" s="45" t="str">
        <f>IF(WEEKDAY(B207,2)&gt;5,"休日",IFERROR(IF(VLOOKUP(B207,祝日!B:B,1,FALSE),"休日",""),""))</f>
        <v>休日</v>
      </c>
      <c r="E207" s="172"/>
      <c r="F207" s="170" t="str">
        <f t="shared" si="16"/>
        <v>休工</v>
      </c>
      <c r="G207" s="172"/>
      <c r="H207" s="170" t="str">
        <f t="shared" si="17"/>
        <v>休工</v>
      </c>
      <c r="I207" t="str">
        <f t="shared" si="18"/>
        <v>○</v>
      </c>
      <c r="J207" t="str">
        <f>IF(AND(YEAR(B207)=YEAR($B$8)+1,MONTH(B207)=4),"×",IF(B207&lt;基本情報!$C$8,"×",IF(B207&lt;基本情報!$C$9,"-",IF(B207&gt;=基本情報!$E$9+1,"×",IF(AND(B207&gt;=基本情報!$C$9,B207&lt;=基本情報!$E$9),"○",IF(TRUE,"×"))))))</f>
        <v>×</v>
      </c>
      <c r="K207" t="str">
        <f>IF(AND(YEAR(B207)=YEAR($B$8)+1,MONTH(B207)=4),"×",IF(B207&lt;基本情報!$C$12,"×",IF(B207&lt;基本情報!$C$13,"-",IF(B207&gt;=基本情報!$E$13+1,"×",IF(AND(B207&gt;=基本情報!$C$13,B207&lt;=基本情報!$E$13),"○",IF(TRUE,"×"))))))</f>
        <v>×</v>
      </c>
    </row>
    <row r="208" spans="2:11" x14ac:dyDescent="0.4">
      <c r="B208" s="8">
        <f t="shared" si="19"/>
        <v>46678</v>
      </c>
      <c r="C208" s="36" t="str">
        <f t="shared" si="15"/>
        <v>月</v>
      </c>
      <c r="D208" s="45" t="str">
        <f>IF(WEEKDAY(B208,2)&gt;5,"休日",IFERROR(IF(VLOOKUP(B208,祝日!B:B,1,FALSE),"休日",""),""))</f>
        <v/>
      </c>
      <c r="E208" s="172"/>
      <c r="F208" s="170" t="str">
        <f t="shared" si="16"/>
        <v/>
      </c>
      <c r="G208" s="172"/>
      <c r="H208" s="170" t="str">
        <f t="shared" si="17"/>
        <v/>
      </c>
      <c r="I208" t="str">
        <f t="shared" si="18"/>
        <v>○</v>
      </c>
      <c r="J208" t="str">
        <f>IF(AND(YEAR(B208)=YEAR($B$8)+1,MONTH(B208)=4),"×",IF(B208&lt;基本情報!$C$8,"×",IF(B208&lt;基本情報!$C$9,"-",IF(B208&gt;=基本情報!$E$9+1,"×",IF(AND(B208&gt;=基本情報!$C$9,B208&lt;=基本情報!$E$9),"○",IF(TRUE,"×"))))))</f>
        <v>×</v>
      </c>
      <c r="K208" t="str">
        <f>IF(AND(YEAR(B208)=YEAR($B$8)+1,MONTH(B208)=4),"×",IF(B208&lt;基本情報!$C$12,"×",IF(B208&lt;基本情報!$C$13,"-",IF(B208&gt;=基本情報!$E$13+1,"×",IF(AND(B208&gt;=基本情報!$C$13,B208&lt;=基本情報!$E$13),"○",IF(TRUE,"×"))))))</f>
        <v>×</v>
      </c>
    </row>
    <row r="209" spans="2:11" x14ac:dyDescent="0.4">
      <c r="B209" s="8">
        <f t="shared" si="19"/>
        <v>46679</v>
      </c>
      <c r="C209" s="36" t="str">
        <f t="shared" si="15"/>
        <v>火</v>
      </c>
      <c r="D209" s="45" t="str">
        <f>IF(WEEKDAY(B209,2)&gt;5,"休日",IFERROR(IF(VLOOKUP(B209,祝日!B:B,1,FALSE),"休日",""),""))</f>
        <v/>
      </c>
      <c r="E209" s="172"/>
      <c r="F209" s="170" t="str">
        <f t="shared" si="16"/>
        <v/>
      </c>
      <c r="G209" s="172"/>
      <c r="H209" s="170" t="str">
        <f t="shared" si="17"/>
        <v/>
      </c>
      <c r="I209" t="str">
        <f t="shared" si="18"/>
        <v>○</v>
      </c>
      <c r="J209" t="str">
        <f>IF(AND(YEAR(B209)=YEAR($B$8)+1,MONTH(B209)=4),"×",IF(B209&lt;基本情報!$C$8,"×",IF(B209&lt;基本情報!$C$9,"-",IF(B209&gt;=基本情報!$E$9+1,"×",IF(AND(B209&gt;=基本情報!$C$9,B209&lt;=基本情報!$E$9),"○",IF(TRUE,"×"))))))</f>
        <v>×</v>
      </c>
      <c r="K209" t="str">
        <f>IF(AND(YEAR(B209)=YEAR($B$8)+1,MONTH(B209)=4),"×",IF(B209&lt;基本情報!$C$12,"×",IF(B209&lt;基本情報!$C$13,"-",IF(B209&gt;=基本情報!$E$13+1,"×",IF(AND(B209&gt;=基本情報!$C$13,B209&lt;=基本情報!$E$13),"○",IF(TRUE,"×"))))))</f>
        <v>×</v>
      </c>
    </row>
    <row r="210" spans="2:11" x14ac:dyDescent="0.4">
      <c r="B210" s="8">
        <f t="shared" si="19"/>
        <v>46680</v>
      </c>
      <c r="C210" s="36" t="str">
        <f t="shared" si="15"/>
        <v>水</v>
      </c>
      <c r="D210" s="45" t="str">
        <f>IF(WEEKDAY(B210,2)&gt;5,"休日",IFERROR(IF(VLOOKUP(B210,祝日!B:B,1,FALSE),"休日",""),""))</f>
        <v/>
      </c>
      <c r="E210" s="172"/>
      <c r="F210" s="170" t="str">
        <f t="shared" si="16"/>
        <v/>
      </c>
      <c r="G210" s="172"/>
      <c r="H210" s="170" t="str">
        <f t="shared" si="17"/>
        <v/>
      </c>
      <c r="I210" t="str">
        <f t="shared" si="18"/>
        <v>○</v>
      </c>
      <c r="J210" t="str">
        <f>IF(AND(YEAR(B210)=YEAR($B$8)+1,MONTH(B210)=4),"×",IF(B210&lt;基本情報!$C$8,"×",IF(B210&lt;基本情報!$C$9,"-",IF(B210&gt;=基本情報!$E$9+1,"×",IF(AND(B210&gt;=基本情報!$C$9,B210&lt;=基本情報!$E$9),"○",IF(TRUE,"×"))))))</f>
        <v>×</v>
      </c>
      <c r="K210" t="str">
        <f>IF(AND(YEAR(B210)=YEAR($B$8)+1,MONTH(B210)=4),"×",IF(B210&lt;基本情報!$C$12,"×",IF(B210&lt;基本情報!$C$13,"-",IF(B210&gt;=基本情報!$E$13+1,"×",IF(AND(B210&gt;=基本情報!$C$13,B210&lt;=基本情報!$E$13),"○",IF(TRUE,"×"))))))</f>
        <v>×</v>
      </c>
    </row>
    <row r="211" spans="2:11" x14ac:dyDescent="0.4">
      <c r="B211" s="8">
        <f t="shared" si="19"/>
        <v>46681</v>
      </c>
      <c r="C211" s="36" t="str">
        <f t="shared" si="15"/>
        <v>木</v>
      </c>
      <c r="D211" s="45" t="str">
        <f>IF(WEEKDAY(B211,2)&gt;5,"休日",IFERROR(IF(VLOOKUP(B211,祝日!B:B,1,FALSE),"休日",""),""))</f>
        <v/>
      </c>
      <c r="E211" s="172"/>
      <c r="F211" s="170" t="str">
        <f t="shared" si="16"/>
        <v/>
      </c>
      <c r="G211" s="172"/>
      <c r="H211" s="170" t="str">
        <f t="shared" si="17"/>
        <v/>
      </c>
      <c r="I211" t="str">
        <f t="shared" si="18"/>
        <v>○</v>
      </c>
      <c r="J211" t="str">
        <f>IF(AND(YEAR(B211)=YEAR($B$8)+1,MONTH(B211)=4),"×",IF(B211&lt;基本情報!$C$8,"×",IF(B211&lt;基本情報!$C$9,"-",IF(B211&gt;=基本情報!$E$9+1,"×",IF(AND(B211&gt;=基本情報!$C$9,B211&lt;=基本情報!$E$9),"○",IF(TRUE,"×"))))))</f>
        <v>×</v>
      </c>
      <c r="K211" t="str">
        <f>IF(AND(YEAR(B211)=YEAR($B$8)+1,MONTH(B211)=4),"×",IF(B211&lt;基本情報!$C$12,"×",IF(B211&lt;基本情報!$C$13,"-",IF(B211&gt;=基本情報!$E$13+1,"×",IF(AND(B211&gt;=基本情報!$C$13,B211&lt;=基本情報!$E$13),"○",IF(TRUE,"×"))))))</f>
        <v>×</v>
      </c>
    </row>
    <row r="212" spans="2:11" x14ac:dyDescent="0.4">
      <c r="B212" s="8">
        <f t="shared" si="19"/>
        <v>46682</v>
      </c>
      <c r="C212" s="36" t="str">
        <f t="shared" si="15"/>
        <v>金</v>
      </c>
      <c r="D212" s="45" t="str">
        <f>IF(WEEKDAY(B212,2)&gt;5,"休日",IFERROR(IF(VLOOKUP(B212,祝日!B:B,1,FALSE),"休日",""),""))</f>
        <v/>
      </c>
      <c r="E212" s="172"/>
      <c r="F212" s="170" t="str">
        <f t="shared" si="16"/>
        <v/>
      </c>
      <c r="G212" s="172"/>
      <c r="H212" s="170" t="str">
        <f t="shared" si="17"/>
        <v/>
      </c>
      <c r="I212" t="str">
        <f t="shared" si="18"/>
        <v>○</v>
      </c>
      <c r="J212" t="str">
        <f>IF(AND(YEAR(B212)=YEAR($B$8)+1,MONTH(B212)=4),"×",IF(B212&lt;基本情報!$C$8,"×",IF(B212&lt;基本情報!$C$9,"-",IF(B212&gt;=基本情報!$E$9+1,"×",IF(AND(B212&gt;=基本情報!$C$9,B212&lt;=基本情報!$E$9),"○",IF(TRUE,"×"))))))</f>
        <v>×</v>
      </c>
      <c r="K212" t="str">
        <f>IF(AND(YEAR(B212)=YEAR($B$8)+1,MONTH(B212)=4),"×",IF(B212&lt;基本情報!$C$12,"×",IF(B212&lt;基本情報!$C$13,"-",IF(B212&gt;=基本情報!$E$13+1,"×",IF(AND(B212&gt;=基本情報!$C$13,B212&lt;=基本情報!$E$13),"○",IF(TRUE,"×"))))))</f>
        <v>×</v>
      </c>
    </row>
    <row r="213" spans="2:11" x14ac:dyDescent="0.4">
      <c r="B213" s="8">
        <f t="shared" si="19"/>
        <v>46683</v>
      </c>
      <c r="C213" s="36" t="str">
        <f t="shared" si="15"/>
        <v>土</v>
      </c>
      <c r="D213" s="45" t="str">
        <f>IF(WEEKDAY(B213,2)&gt;5,"休日",IFERROR(IF(VLOOKUP(B213,祝日!B:B,1,FALSE),"休日",""),""))</f>
        <v>休日</v>
      </c>
      <c r="E213" s="172"/>
      <c r="F213" s="170" t="str">
        <f t="shared" si="16"/>
        <v>休工</v>
      </c>
      <c r="G213" s="172"/>
      <c r="H213" s="170" t="str">
        <f t="shared" si="17"/>
        <v>休工</v>
      </c>
      <c r="I213" t="str">
        <f t="shared" si="18"/>
        <v>○</v>
      </c>
      <c r="J213" t="str">
        <f>IF(AND(YEAR(B213)=YEAR($B$8)+1,MONTH(B213)=4),"×",IF(B213&lt;基本情報!$C$8,"×",IF(B213&lt;基本情報!$C$9,"-",IF(B213&gt;=基本情報!$E$9+1,"×",IF(AND(B213&gt;=基本情報!$C$9,B213&lt;=基本情報!$E$9),"○",IF(TRUE,"×"))))))</f>
        <v>×</v>
      </c>
      <c r="K213" t="str">
        <f>IF(AND(YEAR(B213)=YEAR($B$8)+1,MONTH(B213)=4),"×",IF(B213&lt;基本情報!$C$12,"×",IF(B213&lt;基本情報!$C$13,"-",IF(B213&gt;=基本情報!$E$13+1,"×",IF(AND(B213&gt;=基本情報!$C$13,B213&lt;=基本情報!$E$13),"○",IF(TRUE,"×"))))))</f>
        <v>×</v>
      </c>
    </row>
    <row r="214" spans="2:11" x14ac:dyDescent="0.4">
      <c r="B214" s="8">
        <f t="shared" si="19"/>
        <v>46684</v>
      </c>
      <c r="C214" s="36" t="str">
        <f t="shared" si="15"/>
        <v>日</v>
      </c>
      <c r="D214" s="45" t="str">
        <f>IF(WEEKDAY(B214,2)&gt;5,"休日",IFERROR(IF(VLOOKUP(B214,祝日!B:B,1,FALSE),"休日",""),""))</f>
        <v>休日</v>
      </c>
      <c r="E214" s="172"/>
      <c r="F214" s="170" t="str">
        <f t="shared" si="16"/>
        <v>休工</v>
      </c>
      <c r="G214" s="172"/>
      <c r="H214" s="170" t="str">
        <f t="shared" si="17"/>
        <v>休工</v>
      </c>
      <c r="I214" t="str">
        <f t="shared" si="18"/>
        <v>○</v>
      </c>
      <c r="J214" t="str">
        <f>IF(AND(YEAR(B214)=YEAR($B$8)+1,MONTH(B214)=4),"×",IF(B214&lt;基本情報!$C$8,"×",IF(B214&lt;基本情報!$C$9,"-",IF(B214&gt;=基本情報!$E$9+1,"×",IF(AND(B214&gt;=基本情報!$C$9,B214&lt;=基本情報!$E$9),"○",IF(TRUE,"×"))))))</f>
        <v>×</v>
      </c>
      <c r="K214" t="str">
        <f>IF(AND(YEAR(B214)=YEAR($B$8)+1,MONTH(B214)=4),"×",IF(B214&lt;基本情報!$C$12,"×",IF(B214&lt;基本情報!$C$13,"-",IF(B214&gt;=基本情報!$E$13+1,"×",IF(AND(B214&gt;=基本情報!$C$13,B214&lt;=基本情報!$E$13),"○",IF(TRUE,"×"))))))</f>
        <v>×</v>
      </c>
    </row>
    <row r="215" spans="2:11" x14ac:dyDescent="0.4">
      <c r="B215" s="8">
        <f t="shared" si="19"/>
        <v>46685</v>
      </c>
      <c r="C215" s="36" t="str">
        <f t="shared" si="15"/>
        <v>月</v>
      </c>
      <c r="D215" s="45" t="str">
        <f>IF(WEEKDAY(B215,2)&gt;5,"休日",IFERROR(IF(VLOOKUP(B215,祝日!B:B,1,FALSE),"休日",""),""))</f>
        <v/>
      </c>
      <c r="E215" s="172"/>
      <c r="F215" s="170" t="str">
        <f t="shared" si="16"/>
        <v/>
      </c>
      <c r="G215" s="172"/>
      <c r="H215" s="170" t="str">
        <f t="shared" si="17"/>
        <v/>
      </c>
      <c r="I215" t="str">
        <f t="shared" si="18"/>
        <v>○</v>
      </c>
      <c r="J215" t="str">
        <f>IF(AND(YEAR(B215)=YEAR($B$8)+1,MONTH(B215)=4),"×",IF(B215&lt;基本情報!$C$8,"×",IF(B215&lt;基本情報!$C$9,"-",IF(B215&gt;=基本情報!$E$9+1,"×",IF(AND(B215&gt;=基本情報!$C$9,B215&lt;=基本情報!$E$9),"○",IF(TRUE,"×"))))))</f>
        <v>×</v>
      </c>
      <c r="K215" t="str">
        <f>IF(AND(YEAR(B215)=YEAR($B$8)+1,MONTH(B215)=4),"×",IF(B215&lt;基本情報!$C$12,"×",IF(B215&lt;基本情報!$C$13,"-",IF(B215&gt;=基本情報!$E$13+1,"×",IF(AND(B215&gt;=基本情報!$C$13,B215&lt;=基本情報!$E$13),"○",IF(TRUE,"×"))))))</f>
        <v>×</v>
      </c>
    </row>
    <row r="216" spans="2:11" x14ac:dyDescent="0.4">
      <c r="B216" s="8">
        <f t="shared" si="19"/>
        <v>46686</v>
      </c>
      <c r="C216" s="36" t="str">
        <f t="shared" si="15"/>
        <v>火</v>
      </c>
      <c r="D216" s="45" t="str">
        <f>IF(WEEKDAY(B216,2)&gt;5,"休日",IFERROR(IF(VLOOKUP(B216,祝日!B:B,1,FALSE),"休日",""),""))</f>
        <v/>
      </c>
      <c r="E216" s="172"/>
      <c r="F216" s="170" t="str">
        <f t="shared" si="16"/>
        <v/>
      </c>
      <c r="G216" s="172"/>
      <c r="H216" s="170" t="str">
        <f t="shared" si="17"/>
        <v/>
      </c>
      <c r="I216" t="str">
        <f t="shared" si="18"/>
        <v>○</v>
      </c>
      <c r="J216" t="str">
        <f>IF(AND(YEAR(B216)=YEAR($B$8)+1,MONTH(B216)=4),"×",IF(B216&lt;基本情報!$C$8,"×",IF(B216&lt;基本情報!$C$9,"-",IF(B216&gt;=基本情報!$E$9+1,"×",IF(AND(B216&gt;=基本情報!$C$9,B216&lt;=基本情報!$E$9),"○",IF(TRUE,"×"))))))</f>
        <v>×</v>
      </c>
      <c r="K216" t="str">
        <f>IF(AND(YEAR(B216)=YEAR($B$8)+1,MONTH(B216)=4),"×",IF(B216&lt;基本情報!$C$12,"×",IF(B216&lt;基本情報!$C$13,"-",IF(B216&gt;=基本情報!$E$13+1,"×",IF(AND(B216&gt;=基本情報!$C$13,B216&lt;=基本情報!$E$13),"○",IF(TRUE,"×"))))))</f>
        <v>×</v>
      </c>
    </row>
    <row r="217" spans="2:11" x14ac:dyDescent="0.4">
      <c r="B217" s="8">
        <f t="shared" si="19"/>
        <v>46687</v>
      </c>
      <c r="C217" s="36" t="str">
        <f t="shared" si="15"/>
        <v>水</v>
      </c>
      <c r="D217" s="45" t="str">
        <f>IF(WEEKDAY(B217,2)&gt;5,"休日",IFERROR(IF(VLOOKUP(B217,祝日!B:B,1,FALSE),"休日",""),""))</f>
        <v/>
      </c>
      <c r="E217" s="172"/>
      <c r="F217" s="170" t="str">
        <f t="shared" si="16"/>
        <v/>
      </c>
      <c r="G217" s="172"/>
      <c r="H217" s="170" t="str">
        <f t="shared" si="17"/>
        <v/>
      </c>
      <c r="I217" t="str">
        <f t="shared" si="18"/>
        <v>○</v>
      </c>
      <c r="J217" t="str">
        <f>IF(AND(YEAR(B217)=YEAR($B$8)+1,MONTH(B217)=4),"×",IF(B217&lt;基本情報!$C$8,"×",IF(B217&lt;基本情報!$C$9,"-",IF(B217&gt;=基本情報!$E$9+1,"×",IF(AND(B217&gt;=基本情報!$C$9,B217&lt;=基本情報!$E$9),"○",IF(TRUE,"×"))))))</f>
        <v>×</v>
      </c>
      <c r="K217" t="str">
        <f>IF(AND(YEAR(B217)=YEAR($B$8)+1,MONTH(B217)=4),"×",IF(B217&lt;基本情報!$C$12,"×",IF(B217&lt;基本情報!$C$13,"-",IF(B217&gt;=基本情報!$E$13+1,"×",IF(AND(B217&gt;=基本情報!$C$13,B217&lt;=基本情報!$E$13),"○",IF(TRUE,"×"))))))</f>
        <v>×</v>
      </c>
    </row>
    <row r="218" spans="2:11" x14ac:dyDescent="0.4">
      <c r="B218" s="8">
        <f t="shared" si="19"/>
        <v>46688</v>
      </c>
      <c r="C218" s="36" t="str">
        <f t="shared" si="15"/>
        <v>木</v>
      </c>
      <c r="D218" s="45" t="str">
        <f>IF(WEEKDAY(B218,2)&gt;5,"休日",IFERROR(IF(VLOOKUP(B218,祝日!B:B,1,FALSE),"休日",""),""))</f>
        <v/>
      </c>
      <c r="E218" s="172"/>
      <c r="F218" s="170" t="str">
        <f t="shared" si="16"/>
        <v/>
      </c>
      <c r="G218" s="172"/>
      <c r="H218" s="170" t="str">
        <f t="shared" si="17"/>
        <v/>
      </c>
      <c r="I218" t="str">
        <f t="shared" si="18"/>
        <v>○</v>
      </c>
      <c r="J218" t="str">
        <f>IF(AND(YEAR(B218)=YEAR($B$8)+1,MONTH(B218)=4),"×",IF(B218&lt;基本情報!$C$8,"×",IF(B218&lt;基本情報!$C$9,"-",IF(B218&gt;=基本情報!$E$9+1,"×",IF(AND(B218&gt;=基本情報!$C$9,B218&lt;=基本情報!$E$9),"○",IF(TRUE,"×"))))))</f>
        <v>×</v>
      </c>
      <c r="K218" t="str">
        <f>IF(AND(YEAR(B218)=YEAR($B$8)+1,MONTH(B218)=4),"×",IF(B218&lt;基本情報!$C$12,"×",IF(B218&lt;基本情報!$C$13,"-",IF(B218&gt;=基本情報!$E$13+1,"×",IF(AND(B218&gt;=基本情報!$C$13,B218&lt;=基本情報!$E$13),"○",IF(TRUE,"×"))))))</f>
        <v>×</v>
      </c>
    </row>
    <row r="219" spans="2:11" x14ac:dyDescent="0.4">
      <c r="B219" s="8">
        <f t="shared" si="19"/>
        <v>46689</v>
      </c>
      <c r="C219" s="36" t="str">
        <f t="shared" si="15"/>
        <v>金</v>
      </c>
      <c r="D219" s="45" t="str">
        <f>IF(WEEKDAY(B219,2)&gt;5,"休日",IFERROR(IF(VLOOKUP(B219,祝日!B:B,1,FALSE),"休日",""),""))</f>
        <v/>
      </c>
      <c r="E219" s="172"/>
      <c r="F219" s="170" t="str">
        <f t="shared" si="16"/>
        <v/>
      </c>
      <c r="G219" s="172"/>
      <c r="H219" s="170" t="str">
        <f t="shared" si="17"/>
        <v/>
      </c>
      <c r="I219" t="str">
        <f t="shared" si="18"/>
        <v>○</v>
      </c>
      <c r="J219" t="str">
        <f>IF(AND(YEAR(B219)=YEAR($B$8)+1,MONTH(B219)=4),"×",IF(B219&lt;基本情報!$C$8,"×",IF(B219&lt;基本情報!$C$9,"-",IF(B219&gt;=基本情報!$E$9+1,"×",IF(AND(B219&gt;=基本情報!$C$9,B219&lt;=基本情報!$E$9),"○",IF(TRUE,"×"))))))</f>
        <v>×</v>
      </c>
      <c r="K219" t="str">
        <f>IF(AND(YEAR(B219)=YEAR($B$8)+1,MONTH(B219)=4),"×",IF(B219&lt;基本情報!$C$12,"×",IF(B219&lt;基本情報!$C$13,"-",IF(B219&gt;=基本情報!$E$13+1,"×",IF(AND(B219&gt;=基本情報!$C$13,B219&lt;=基本情報!$E$13),"○",IF(TRUE,"×"))))))</f>
        <v>×</v>
      </c>
    </row>
    <row r="220" spans="2:11" x14ac:dyDescent="0.4">
      <c r="B220" s="8">
        <f t="shared" si="19"/>
        <v>46690</v>
      </c>
      <c r="C220" s="36" t="str">
        <f t="shared" si="15"/>
        <v>土</v>
      </c>
      <c r="D220" s="45" t="str">
        <f>IF(WEEKDAY(B220,2)&gt;5,"休日",IFERROR(IF(VLOOKUP(B220,祝日!B:B,1,FALSE),"休日",""),""))</f>
        <v>休日</v>
      </c>
      <c r="E220" s="172"/>
      <c r="F220" s="170" t="str">
        <f t="shared" si="16"/>
        <v>休工</v>
      </c>
      <c r="G220" s="172"/>
      <c r="H220" s="170" t="str">
        <f t="shared" si="17"/>
        <v>休工</v>
      </c>
      <c r="I220" t="str">
        <f t="shared" si="18"/>
        <v>○</v>
      </c>
      <c r="J220" t="str">
        <f>IF(AND(YEAR(B220)=YEAR($B$8)+1,MONTH(B220)=4),"×",IF(B220&lt;基本情報!$C$8,"×",IF(B220&lt;基本情報!$C$9,"-",IF(B220&gt;=基本情報!$E$9+1,"×",IF(AND(B220&gt;=基本情報!$C$9,B220&lt;=基本情報!$E$9),"○",IF(TRUE,"×"))))))</f>
        <v>×</v>
      </c>
      <c r="K220" t="str">
        <f>IF(AND(YEAR(B220)=YEAR($B$8)+1,MONTH(B220)=4),"×",IF(B220&lt;基本情報!$C$12,"×",IF(B220&lt;基本情報!$C$13,"-",IF(B220&gt;=基本情報!$E$13+1,"×",IF(AND(B220&gt;=基本情報!$C$13,B220&lt;=基本情報!$E$13),"○",IF(TRUE,"×"))))))</f>
        <v>×</v>
      </c>
    </row>
    <row r="221" spans="2:11" x14ac:dyDescent="0.4">
      <c r="B221" s="8">
        <f t="shared" si="19"/>
        <v>46691</v>
      </c>
      <c r="C221" s="36" t="str">
        <f t="shared" si="15"/>
        <v>日</v>
      </c>
      <c r="D221" s="45" t="str">
        <f>IF(WEEKDAY(B221,2)&gt;5,"休日",IFERROR(IF(VLOOKUP(B221,祝日!B:B,1,FALSE),"休日",""),""))</f>
        <v>休日</v>
      </c>
      <c r="E221" s="172"/>
      <c r="F221" s="170" t="str">
        <f t="shared" si="16"/>
        <v>休工</v>
      </c>
      <c r="G221" s="172"/>
      <c r="H221" s="170" t="str">
        <f t="shared" si="17"/>
        <v>休工</v>
      </c>
      <c r="I221" t="str">
        <f t="shared" si="18"/>
        <v>○</v>
      </c>
      <c r="J221" t="str">
        <f>IF(AND(YEAR(B221)=YEAR($B$8)+1,MONTH(B221)=4),"×",IF(B221&lt;基本情報!$C$8,"×",IF(B221&lt;基本情報!$C$9,"-",IF(B221&gt;=基本情報!$E$9+1,"×",IF(AND(B221&gt;=基本情報!$C$9,B221&lt;=基本情報!$E$9),"○",IF(TRUE,"×"))))))</f>
        <v>×</v>
      </c>
      <c r="K221" t="str">
        <f>IF(AND(YEAR(B221)=YEAR($B$8)+1,MONTH(B221)=4),"×",IF(B221&lt;基本情報!$C$12,"×",IF(B221&lt;基本情報!$C$13,"-",IF(B221&gt;=基本情報!$E$13+1,"×",IF(AND(B221&gt;=基本情報!$C$13,B221&lt;=基本情報!$E$13),"○",IF(TRUE,"×"))))))</f>
        <v>×</v>
      </c>
    </row>
    <row r="222" spans="2:11" x14ac:dyDescent="0.4">
      <c r="B222" s="8">
        <f t="shared" si="19"/>
        <v>46692</v>
      </c>
      <c r="C222" s="36" t="str">
        <f t="shared" si="15"/>
        <v>月</v>
      </c>
      <c r="D222" s="45" t="str">
        <f>IF(WEEKDAY(B222,2)&gt;5,"休日",IFERROR(IF(VLOOKUP(B222,祝日!B:B,1,FALSE),"休日",""),""))</f>
        <v/>
      </c>
      <c r="E222" s="172"/>
      <c r="F222" s="170" t="str">
        <f t="shared" si="16"/>
        <v/>
      </c>
      <c r="G222" s="172"/>
      <c r="H222" s="170" t="str">
        <f t="shared" si="17"/>
        <v/>
      </c>
      <c r="I222" t="str">
        <f t="shared" si="18"/>
        <v>○</v>
      </c>
      <c r="J222" t="str">
        <f>IF(AND(YEAR(B222)=YEAR($B$8)+1,MONTH(B222)=4),"×",IF(B222&lt;基本情報!$C$8,"×",IF(B222&lt;基本情報!$C$9,"-",IF(B222&gt;=基本情報!$E$9+1,"×",IF(AND(B222&gt;=基本情報!$C$9,B222&lt;=基本情報!$E$9),"○",IF(TRUE,"×"))))))</f>
        <v>×</v>
      </c>
      <c r="K222" t="str">
        <f>IF(AND(YEAR(B222)=YEAR($B$8)+1,MONTH(B222)=4),"×",IF(B222&lt;基本情報!$C$12,"×",IF(B222&lt;基本情報!$C$13,"-",IF(B222&gt;=基本情報!$E$13+1,"×",IF(AND(B222&gt;=基本情報!$C$13,B222&lt;=基本情報!$E$13),"○",IF(TRUE,"×"))))))</f>
        <v>×</v>
      </c>
    </row>
    <row r="223" spans="2:11" x14ac:dyDescent="0.4">
      <c r="B223" s="8">
        <f t="shared" si="19"/>
        <v>46693</v>
      </c>
      <c r="C223" s="36" t="str">
        <f t="shared" si="15"/>
        <v>火</v>
      </c>
      <c r="D223" s="45" t="str">
        <f>IF(WEEKDAY(B223,2)&gt;5,"休日",IFERROR(IF(VLOOKUP(B223,祝日!B:B,1,FALSE),"休日",""),""))</f>
        <v/>
      </c>
      <c r="E223" s="172"/>
      <c r="F223" s="170" t="str">
        <f t="shared" si="16"/>
        <v/>
      </c>
      <c r="G223" s="172"/>
      <c r="H223" s="170" t="str">
        <f t="shared" si="17"/>
        <v/>
      </c>
      <c r="I223" t="str">
        <f t="shared" si="18"/>
        <v>○</v>
      </c>
      <c r="J223" t="str">
        <f>IF(AND(YEAR(B223)=YEAR($B$8)+1,MONTH(B223)=4),"×",IF(B223&lt;基本情報!$C$8,"×",IF(B223&lt;基本情報!$C$9,"-",IF(B223&gt;=基本情報!$E$9+1,"×",IF(AND(B223&gt;=基本情報!$C$9,B223&lt;=基本情報!$E$9),"○",IF(TRUE,"×"))))))</f>
        <v>×</v>
      </c>
      <c r="K223" t="str">
        <f>IF(AND(YEAR(B223)=YEAR($B$8)+1,MONTH(B223)=4),"×",IF(B223&lt;基本情報!$C$12,"×",IF(B223&lt;基本情報!$C$13,"-",IF(B223&gt;=基本情報!$E$13+1,"×",IF(AND(B223&gt;=基本情報!$C$13,B223&lt;=基本情報!$E$13),"○",IF(TRUE,"×"))))))</f>
        <v>×</v>
      </c>
    </row>
    <row r="224" spans="2:11" x14ac:dyDescent="0.4">
      <c r="B224" s="8">
        <f t="shared" si="19"/>
        <v>46694</v>
      </c>
      <c r="C224" s="36" t="str">
        <f t="shared" si="15"/>
        <v>水</v>
      </c>
      <c r="D224" s="45" t="str">
        <f>IF(WEEKDAY(B224,2)&gt;5,"休日",IFERROR(IF(VLOOKUP(B224,祝日!B:B,1,FALSE),"休日",""),""))</f>
        <v>休日</v>
      </c>
      <c r="E224" s="172"/>
      <c r="F224" s="170" t="str">
        <f t="shared" si="16"/>
        <v>休工</v>
      </c>
      <c r="G224" s="172"/>
      <c r="H224" s="170" t="str">
        <f t="shared" si="17"/>
        <v>休工</v>
      </c>
      <c r="I224" t="str">
        <f t="shared" si="18"/>
        <v>○</v>
      </c>
      <c r="J224" t="str">
        <f>IF(AND(YEAR(B224)=YEAR($B$8)+1,MONTH(B224)=4),"×",IF(B224&lt;基本情報!$C$8,"×",IF(B224&lt;基本情報!$C$9,"-",IF(B224&gt;=基本情報!$E$9+1,"×",IF(AND(B224&gt;=基本情報!$C$9,B224&lt;=基本情報!$E$9),"○",IF(TRUE,"×"))))))</f>
        <v>×</v>
      </c>
      <c r="K224" t="str">
        <f>IF(AND(YEAR(B224)=YEAR($B$8)+1,MONTH(B224)=4),"×",IF(B224&lt;基本情報!$C$12,"×",IF(B224&lt;基本情報!$C$13,"-",IF(B224&gt;=基本情報!$E$13+1,"×",IF(AND(B224&gt;=基本情報!$C$13,B224&lt;=基本情報!$E$13),"○",IF(TRUE,"×"))))))</f>
        <v>×</v>
      </c>
    </row>
    <row r="225" spans="2:11" x14ac:dyDescent="0.4">
      <c r="B225" s="8">
        <f t="shared" si="19"/>
        <v>46695</v>
      </c>
      <c r="C225" s="36" t="str">
        <f t="shared" si="15"/>
        <v>木</v>
      </c>
      <c r="D225" s="45" t="str">
        <f>IF(WEEKDAY(B225,2)&gt;5,"休日",IFERROR(IF(VLOOKUP(B225,祝日!B:B,1,FALSE),"休日",""),""))</f>
        <v/>
      </c>
      <c r="E225" s="172"/>
      <c r="F225" s="170" t="str">
        <f t="shared" si="16"/>
        <v/>
      </c>
      <c r="G225" s="172"/>
      <c r="H225" s="170" t="str">
        <f t="shared" si="17"/>
        <v/>
      </c>
      <c r="I225" t="str">
        <f t="shared" si="18"/>
        <v>○</v>
      </c>
      <c r="J225" t="str">
        <f>IF(AND(YEAR(B225)=YEAR($B$8)+1,MONTH(B225)=4),"×",IF(B225&lt;基本情報!$C$8,"×",IF(B225&lt;基本情報!$C$9,"-",IF(B225&gt;=基本情報!$E$9+1,"×",IF(AND(B225&gt;=基本情報!$C$9,B225&lt;=基本情報!$E$9),"○",IF(TRUE,"×"))))))</f>
        <v>×</v>
      </c>
      <c r="K225" t="str">
        <f>IF(AND(YEAR(B225)=YEAR($B$8)+1,MONTH(B225)=4),"×",IF(B225&lt;基本情報!$C$12,"×",IF(B225&lt;基本情報!$C$13,"-",IF(B225&gt;=基本情報!$E$13+1,"×",IF(AND(B225&gt;=基本情報!$C$13,B225&lt;=基本情報!$E$13),"○",IF(TRUE,"×"))))))</f>
        <v>×</v>
      </c>
    </row>
    <row r="226" spans="2:11" x14ac:dyDescent="0.4">
      <c r="B226" s="8">
        <f t="shared" si="19"/>
        <v>46696</v>
      </c>
      <c r="C226" s="36" t="str">
        <f t="shared" si="15"/>
        <v>金</v>
      </c>
      <c r="D226" s="45" t="str">
        <f>IF(WEEKDAY(B226,2)&gt;5,"休日",IFERROR(IF(VLOOKUP(B226,祝日!B:B,1,FALSE),"休日",""),""))</f>
        <v/>
      </c>
      <c r="E226" s="172"/>
      <c r="F226" s="170" t="str">
        <f t="shared" si="16"/>
        <v/>
      </c>
      <c r="G226" s="172"/>
      <c r="H226" s="170" t="str">
        <f t="shared" si="17"/>
        <v/>
      </c>
      <c r="I226" t="str">
        <f t="shared" si="18"/>
        <v>○</v>
      </c>
      <c r="J226" t="str">
        <f>IF(AND(YEAR(B226)=YEAR($B$8)+1,MONTH(B226)=4),"×",IF(B226&lt;基本情報!$C$8,"×",IF(B226&lt;基本情報!$C$9,"-",IF(B226&gt;=基本情報!$E$9+1,"×",IF(AND(B226&gt;=基本情報!$C$9,B226&lt;=基本情報!$E$9),"○",IF(TRUE,"×"))))))</f>
        <v>×</v>
      </c>
      <c r="K226" t="str">
        <f>IF(AND(YEAR(B226)=YEAR($B$8)+1,MONTH(B226)=4),"×",IF(B226&lt;基本情報!$C$12,"×",IF(B226&lt;基本情報!$C$13,"-",IF(B226&gt;=基本情報!$E$13+1,"×",IF(AND(B226&gt;=基本情報!$C$13,B226&lt;=基本情報!$E$13),"○",IF(TRUE,"×"))))))</f>
        <v>×</v>
      </c>
    </row>
    <row r="227" spans="2:11" x14ac:dyDescent="0.4">
      <c r="B227" s="8">
        <f t="shared" si="19"/>
        <v>46697</v>
      </c>
      <c r="C227" s="36" t="str">
        <f t="shared" si="15"/>
        <v>土</v>
      </c>
      <c r="D227" s="45" t="str">
        <f>IF(WEEKDAY(B227,2)&gt;5,"休日",IFERROR(IF(VLOOKUP(B227,祝日!B:B,1,FALSE),"休日",""),""))</f>
        <v>休日</v>
      </c>
      <c r="E227" s="172"/>
      <c r="F227" s="170" t="str">
        <f t="shared" si="16"/>
        <v>休工</v>
      </c>
      <c r="G227" s="172"/>
      <c r="H227" s="170" t="str">
        <f t="shared" si="17"/>
        <v>休工</v>
      </c>
      <c r="I227" t="str">
        <f t="shared" si="18"/>
        <v>○</v>
      </c>
      <c r="J227" t="str">
        <f>IF(AND(YEAR(B227)=YEAR($B$8)+1,MONTH(B227)=4),"×",IF(B227&lt;基本情報!$C$8,"×",IF(B227&lt;基本情報!$C$9,"-",IF(B227&gt;=基本情報!$E$9+1,"×",IF(AND(B227&gt;=基本情報!$C$9,B227&lt;=基本情報!$E$9),"○",IF(TRUE,"×"))))))</f>
        <v>×</v>
      </c>
      <c r="K227" t="str">
        <f>IF(AND(YEAR(B227)=YEAR($B$8)+1,MONTH(B227)=4),"×",IF(B227&lt;基本情報!$C$12,"×",IF(B227&lt;基本情報!$C$13,"-",IF(B227&gt;=基本情報!$E$13+1,"×",IF(AND(B227&gt;=基本情報!$C$13,B227&lt;=基本情報!$E$13),"○",IF(TRUE,"×"))))))</f>
        <v>×</v>
      </c>
    </row>
    <row r="228" spans="2:11" x14ac:dyDescent="0.4">
      <c r="B228" s="8">
        <f t="shared" si="19"/>
        <v>46698</v>
      </c>
      <c r="C228" s="36" t="str">
        <f t="shared" si="15"/>
        <v>日</v>
      </c>
      <c r="D228" s="45" t="str">
        <f>IF(WEEKDAY(B228,2)&gt;5,"休日",IFERROR(IF(VLOOKUP(B228,祝日!B:B,1,FALSE),"休日",""),""))</f>
        <v>休日</v>
      </c>
      <c r="E228" s="172"/>
      <c r="F228" s="170" t="str">
        <f t="shared" si="16"/>
        <v>休工</v>
      </c>
      <c r="G228" s="172"/>
      <c r="H228" s="170" t="str">
        <f t="shared" si="17"/>
        <v>休工</v>
      </c>
      <c r="I228" t="str">
        <f t="shared" si="18"/>
        <v>○</v>
      </c>
      <c r="J228" t="str">
        <f>IF(AND(YEAR(B228)=YEAR($B$8)+1,MONTH(B228)=4),"×",IF(B228&lt;基本情報!$C$8,"×",IF(B228&lt;基本情報!$C$9,"-",IF(B228&gt;=基本情報!$E$9+1,"×",IF(AND(B228&gt;=基本情報!$C$9,B228&lt;=基本情報!$E$9),"○",IF(TRUE,"×"))))))</f>
        <v>×</v>
      </c>
      <c r="K228" t="str">
        <f>IF(AND(YEAR(B228)=YEAR($B$8)+1,MONTH(B228)=4),"×",IF(B228&lt;基本情報!$C$12,"×",IF(B228&lt;基本情報!$C$13,"-",IF(B228&gt;=基本情報!$E$13+1,"×",IF(AND(B228&gt;=基本情報!$C$13,B228&lt;=基本情報!$E$13),"○",IF(TRUE,"×"))))))</f>
        <v>×</v>
      </c>
    </row>
    <row r="229" spans="2:11" x14ac:dyDescent="0.4">
      <c r="B229" s="8">
        <f t="shared" si="19"/>
        <v>46699</v>
      </c>
      <c r="C229" s="36" t="str">
        <f t="shared" si="15"/>
        <v>月</v>
      </c>
      <c r="D229" s="45" t="str">
        <f>IF(WEEKDAY(B229,2)&gt;5,"休日",IFERROR(IF(VLOOKUP(B229,祝日!B:B,1,FALSE),"休日",""),""))</f>
        <v/>
      </c>
      <c r="E229" s="172"/>
      <c r="F229" s="170" t="str">
        <f t="shared" si="16"/>
        <v/>
      </c>
      <c r="G229" s="172"/>
      <c r="H229" s="170" t="str">
        <f t="shared" si="17"/>
        <v/>
      </c>
      <c r="I229" t="str">
        <f t="shared" si="18"/>
        <v>○</v>
      </c>
      <c r="J229" t="str">
        <f>IF(AND(YEAR(B229)=YEAR($B$8)+1,MONTH(B229)=4),"×",IF(B229&lt;基本情報!$C$8,"×",IF(B229&lt;基本情報!$C$9,"-",IF(B229&gt;=基本情報!$E$9+1,"×",IF(AND(B229&gt;=基本情報!$C$9,B229&lt;=基本情報!$E$9),"○",IF(TRUE,"×"))))))</f>
        <v>×</v>
      </c>
      <c r="K229" t="str">
        <f>IF(AND(YEAR(B229)=YEAR($B$8)+1,MONTH(B229)=4),"×",IF(B229&lt;基本情報!$C$12,"×",IF(B229&lt;基本情報!$C$13,"-",IF(B229&gt;=基本情報!$E$13+1,"×",IF(AND(B229&gt;=基本情報!$C$13,B229&lt;=基本情報!$E$13),"○",IF(TRUE,"×"))))))</f>
        <v>×</v>
      </c>
    </row>
    <row r="230" spans="2:11" x14ac:dyDescent="0.4">
      <c r="B230" s="8">
        <f t="shared" si="19"/>
        <v>46700</v>
      </c>
      <c r="C230" s="36" t="str">
        <f t="shared" si="15"/>
        <v>火</v>
      </c>
      <c r="D230" s="45" t="str">
        <f>IF(WEEKDAY(B230,2)&gt;5,"休日",IFERROR(IF(VLOOKUP(B230,祝日!B:B,1,FALSE),"休日",""),""))</f>
        <v/>
      </c>
      <c r="E230" s="172"/>
      <c r="F230" s="170" t="str">
        <f t="shared" si="16"/>
        <v/>
      </c>
      <c r="G230" s="172"/>
      <c r="H230" s="170" t="str">
        <f t="shared" si="17"/>
        <v/>
      </c>
      <c r="I230" t="str">
        <f t="shared" si="18"/>
        <v>○</v>
      </c>
      <c r="J230" t="str">
        <f>IF(AND(YEAR(B230)=YEAR($B$8)+1,MONTH(B230)=4),"×",IF(B230&lt;基本情報!$C$8,"×",IF(B230&lt;基本情報!$C$9,"-",IF(B230&gt;=基本情報!$E$9+1,"×",IF(AND(B230&gt;=基本情報!$C$9,B230&lt;=基本情報!$E$9),"○",IF(TRUE,"×"))))))</f>
        <v>×</v>
      </c>
      <c r="K230" t="str">
        <f>IF(AND(YEAR(B230)=YEAR($B$8)+1,MONTH(B230)=4),"×",IF(B230&lt;基本情報!$C$12,"×",IF(B230&lt;基本情報!$C$13,"-",IF(B230&gt;=基本情報!$E$13+1,"×",IF(AND(B230&gt;=基本情報!$C$13,B230&lt;=基本情報!$E$13),"○",IF(TRUE,"×"))))))</f>
        <v>×</v>
      </c>
    </row>
    <row r="231" spans="2:11" x14ac:dyDescent="0.4">
      <c r="B231" s="8">
        <f t="shared" si="19"/>
        <v>46701</v>
      </c>
      <c r="C231" s="36" t="str">
        <f t="shared" si="15"/>
        <v>水</v>
      </c>
      <c r="D231" s="45" t="str">
        <f>IF(WEEKDAY(B231,2)&gt;5,"休日",IFERROR(IF(VLOOKUP(B231,祝日!B:B,1,FALSE),"休日",""),""))</f>
        <v/>
      </c>
      <c r="E231" s="172"/>
      <c r="F231" s="170" t="str">
        <f t="shared" si="16"/>
        <v/>
      </c>
      <c r="G231" s="172"/>
      <c r="H231" s="170" t="str">
        <f t="shared" si="17"/>
        <v/>
      </c>
      <c r="I231" t="str">
        <f t="shared" si="18"/>
        <v>○</v>
      </c>
      <c r="J231" t="str">
        <f>IF(AND(YEAR(B231)=YEAR($B$8)+1,MONTH(B231)=4),"×",IF(B231&lt;基本情報!$C$8,"×",IF(B231&lt;基本情報!$C$9,"-",IF(B231&gt;=基本情報!$E$9+1,"×",IF(AND(B231&gt;=基本情報!$C$9,B231&lt;=基本情報!$E$9),"○",IF(TRUE,"×"))))))</f>
        <v>×</v>
      </c>
      <c r="K231" t="str">
        <f>IF(AND(YEAR(B231)=YEAR($B$8)+1,MONTH(B231)=4),"×",IF(B231&lt;基本情報!$C$12,"×",IF(B231&lt;基本情報!$C$13,"-",IF(B231&gt;=基本情報!$E$13+1,"×",IF(AND(B231&gt;=基本情報!$C$13,B231&lt;=基本情報!$E$13),"○",IF(TRUE,"×"))))))</f>
        <v>×</v>
      </c>
    </row>
    <row r="232" spans="2:11" x14ac:dyDescent="0.4">
      <c r="B232" s="8">
        <f t="shared" si="19"/>
        <v>46702</v>
      </c>
      <c r="C232" s="36" t="str">
        <f t="shared" si="15"/>
        <v>木</v>
      </c>
      <c r="D232" s="45" t="str">
        <f>IF(WEEKDAY(B232,2)&gt;5,"休日",IFERROR(IF(VLOOKUP(B232,祝日!B:B,1,FALSE),"休日",""),""))</f>
        <v/>
      </c>
      <c r="E232" s="172"/>
      <c r="F232" s="170" t="str">
        <f t="shared" si="16"/>
        <v/>
      </c>
      <c r="G232" s="172"/>
      <c r="H232" s="170" t="str">
        <f t="shared" si="17"/>
        <v/>
      </c>
      <c r="I232" t="str">
        <f t="shared" si="18"/>
        <v>○</v>
      </c>
      <c r="J232" t="str">
        <f>IF(AND(YEAR(B232)=YEAR($B$8)+1,MONTH(B232)=4),"×",IF(B232&lt;基本情報!$C$8,"×",IF(B232&lt;基本情報!$C$9,"-",IF(B232&gt;=基本情報!$E$9+1,"×",IF(AND(B232&gt;=基本情報!$C$9,B232&lt;=基本情報!$E$9),"○",IF(TRUE,"×"))))))</f>
        <v>×</v>
      </c>
      <c r="K232" t="str">
        <f>IF(AND(YEAR(B232)=YEAR($B$8)+1,MONTH(B232)=4),"×",IF(B232&lt;基本情報!$C$12,"×",IF(B232&lt;基本情報!$C$13,"-",IF(B232&gt;=基本情報!$E$13+1,"×",IF(AND(B232&gt;=基本情報!$C$13,B232&lt;=基本情報!$E$13),"○",IF(TRUE,"×"))))))</f>
        <v>×</v>
      </c>
    </row>
    <row r="233" spans="2:11" x14ac:dyDescent="0.4">
      <c r="B233" s="8">
        <f t="shared" si="19"/>
        <v>46703</v>
      </c>
      <c r="C233" s="36" t="str">
        <f t="shared" si="15"/>
        <v>金</v>
      </c>
      <c r="D233" s="45" t="str">
        <f>IF(WEEKDAY(B233,2)&gt;5,"休日",IFERROR(IF(VLOOKUP(B233,祝日!B:B,1,FALSE),"休日",""),""))</f>
        <v/>
      </c>
      <c r="E233" s="172"/>
      <c r="F233" s="170" t="str">
        <f t="shared" si="16"/>
        <v/>
      </c>
      <c r="G233" s="172"/>
      <c r="H233" s="170" t="str">
        <f t="shared" si="17"/>
        <v/>
      </c>
      <c r="I233" t="str">
        <f t="shared" si="18"/>
        <v>○</v>
      </c>
      <c r="J233" t="str">
        <f>IF(AND(YEAR(B233)=YEAR($B$8)+1,MONTH(B233)=4),"×",IF(B233&lt;基本情報!$C$8,"×",IF(B233&lt;基本情報!$C$9,"-",IF(B233&gt;=基本情報!$E$9+1,"×",IF(AND(B233&gt;=基本情報!$C$9,B233&lt;=基本情報!$E$9),"○",IF(TRUE,"×"))))))</f>
        <v>×</v>
      </c>
      <c r="K233" t="str">
        <f>IF(AND(YEAR(B233)=YEAR($B$8)+1,MONTH(B233)=4),"×",IF(B233&lt;基本情報!$C$12,"×",IF(B233&lt;基本情報!$C$13,"-",IF(B233&gt;=基本情報!$E$13+1,"×",IF(AND(B233&gt;=基本情報!$C$13,B233&lt;=基本情報!$E$13),"○",IF(TRUE,"×"))))))</f>
        <v>×</v>
      </c>
    </row>
    <row r="234" spans="2:11" x14ac:dyDescent="0.4">
      <c r="B234" s="8">
        <f t="shared" si="19"/>
        <v>46704</v>
      </c>
      <c r="C234" s="36" t="str">
        <f t="shared" si="15"/>
        <v>土</v>
      </c>
      <c r="D234" s="45" t="str">
        <f>IF(WEEKDAY(B234,2)&gt;5,"休日",IFERROR(IF(VLOOKUP(B234,祝日!B:B,1,FALSE),"休日",""),""))</f>
        <v>休日</v>
      </c>
      <c r="E234" s="172"/>
      <c r="F234" s="170" t="str">
        <f t="shared" si="16"/>
        <v>休工</v>
      </c>
      <c r="G234" s="172"/>
      <c r="H234" s="170" t="str">
        <f t="shared" si="17"/>
        <v>休工</v>
      </c>
      <c r="I234" t="str">
        <f t="shared" si="18"/>
        <v>○</v>
      </c>
      <c r="J234" t="str">
        <f>IF(AND(YEAR(B234)=YEAR($B$8)+1,MONTH(B234)=4),"×",IF(B234&lt;基本情報!$C$8,"×",IF(B234&lt;基本情報!$C$9,"-",IF(B234&gt;=基本情報!$E$9+1,"×",IF(AND(B234&gt;=基本情報!$C$9,B234&lt;=基本情報!$E$9),"○",IF(TRUE,"×"))))))</f>
        <v>×</v>
      </c>
      <c r="K234" t="str">
        <f>IF(AND(YEAR(B234)=YEAR($B$8)+1,MONTH(B234)=4),"×",IF(B234&lt;基本情報!$C$12,"×",IF(B234&lt;基本情報!$C$13,"-",IF(B234&gt;=基本情報!$E$13+1,"×",IF(AND(B234&gt;=基本情報!$C$13,B234&lt;=基本情報!$E$13),"○",IF(TRUE,"×"))))))</f>
        <v>×</v>
      </c>
    </row>
    <row r="235" spans="2:11" x14ac:dyDescent="0.4">
      <c r="B235" s="8">
        <f t="shared" si="19"/>
        <v>46705</v>
      </c>
      <c r="C235" s="36" t="str">
        <f t="shared" si="15"/>
        <v>日</v>
      </c>
      <c r="D235" s="45" t="str">
        <f>IF(WEEKDAY(B235,2)&gt;5,"休日",IFERROR(IF(VLOOKUP(B235,祝日!B:B,1,FALSE),"休日",""),""))</f>
        <v>休日</v>
      </c>
      <c r="E235" s="172"/>
      <c r="F235" s="170" t="str">
        <f t="shared" si="16"/>
        <v>休工</v>
      </c>
      <c r="G235" s="172"/>
      <c r="H235" s="170" t="str">
        <f t="shared" si="17"/>
        <v>休工</v>
      </c>
      <c r="I235" t="str">
        <f t="shared" si="18"/>
        <v>○</v>
      </c>
      <c r="J235" t="str">
        <f>IF(AND(YEAR(B235)=YEAR($B$8)+1,MONTH(B235)=4),"×",IF(B235&lt;基本情報!$C$8,"×",IF(B235&lt;基本情報!$C$9,"-",IF(B235&gt;=基本情報!$E$9+1,"×",IF(AND(B235&gt;=基本情報!$C$9,B235&lt;=基本情報!$E$9),"○",IF(TRUE,"×"))))))</f>
        <v>×</v>
      </c>
      <c r="K235" t="str">
        <f>IF(AND(YEAR(B235)=YEAR($B$8)+1,MONTH(B235)=4),"×",IF(B235&lt;基本情報!$C$12,"×",IF(B235&lt;基本情報!$C$13,"-",IF(B235&gt;=基本情報!$E$13+1,"×",IF(AND(B235&gt;=基本情報!$C$13,B235&lt;=基本情報!$E$13),"○",IF(TRUE,"×"))))))</f>
        <v>×</v>
      </c>
    </row>
    <row r="236" spans="2:11" x14ac:dyDescent="0.4">
      <c r="B236" s="8">
        <f t="shared" si="19"/>
        <v>46706</v>
      </c>
      <c r="C236" s="36" t="str">
        <f t="shared" si="15"/>
        <v>月</v>
      </c>
      <c r="D236" s="45" t="str">
        <f>IF(WEEKDAY(B236,2)&gt;5,"休日",IFERROR(IF(VLOOKUP(B236,祝日!B:B,1,FALSE),"休日",""),""))</f>
        <v/>
      </c>
      <c r="E236" s="172"/>
      <c r="F236" s="170" t="str">
        <f t="shared" si="16"/>
        <v/>
      </c>
      <c r="G236" s="172"/>
      <c r="H236" s="170" t="str">
        <f t="shared" si="17"/>
        <v/>
      </c>
      <c r="I236" t="str">
        <f t="shared" si="18"/>
        <v>○</v>
      </c>
      <c r="J236" t="str">
        <f>IF(AND(YEAR(B236)=YEAR($B$8)+1,MONTH(B236)=4),"×",IF(B236&lt;基本情報!$C$8,"×",IF(B236&lt;基本情報!$C$9,"-",IF(B236&gt;=基本情報!$E$9+1,"×",IF(AND(B236&gt;=基本情報!$C$9,B236&lt;=基本情報!$E$9),"○",IF(TRUE,"×"))))))</f>
        <v>×</v>
      </c>
      <c r="K236" t="str">
        <f>IF(AND(YEAR(B236)=YEAR($B$8)+1,MONTH(B236)=4),"×",IF(B236&lt;基本情報!$C$12,"×",IF(B236&lt;基本情報!$C$13,"-",IF(B236&gt;=基本情報!$E$13+1,"×",IF(AND(B236&gt;=基本情報!$C$13,B236&lt;=基本情報!$E$13),"○",IF(TRUE,"×"))))))</f>
        <v>×</v>
      </c>
    </row>
    <row r="237" spans="2:11" x14ac:dyDescent="0.4">
      <c r="B237" s="8">
        <f t="shared" si="19"/>
        <v>46707</v>
      </c>
      <c r="C237" s="36" t="str">
        <f t="shared" si="15"/>
        <v>火</v>
      </c>
      <c r="D237" s="45" t="str">
        <f>IF(WEEKDAY(B237,2)&gt;5,"休日",IFERROR(IF(VLOOKUP(B237,祝日!B:B,1,FALSE),"休日",""),""))</f>
        <v/>
      </c>
      <c r="E237" s="172"/>
      <c r="F237" s="170" t="str">
        <f t="shared" si="16"/>
        <v/>
      </c>
      <c r="G237" s="172"/>
      <c r="H237" s="170" t="str">
        <f t="shared" si="17"/>
        <v/>
      </c>
      <c r="I237" t="str">
        <f t="shared" si="18"/>
        <v>○</v>
      </c>
      <c r="J237" t="str">
        <f>IF(AND(YEAR(B237)=YEAR($B$8)+1,MONTH(B237)=4),"×",IF(B237&lt;基本情報!$C$8,"×",IF(B237&lt;基本情報!$C$9,"-",IF(B237&gt;=基本情報!$E$9+1,"×",IF(AND(B237&gt;=基本情報!$C$9,B237&lt;=基本情報!$E$9),"○",IF(TRUE,"×"))))))</f>
        <v>×</v>
      </c>
      <c r="K237" t="str">
        <f>IF(AND(YEAR(B237)=YEAR($B$8)+1,MONTH(B237)=4),"×",IF(B237&lt;基本情報!$C$12,"×",IF(B237&lt;基本情報!$C$13,"-",IF(B237&gt;=基本情報!$E$13+1,"×",IF(AND(B237&gt;=基本情報!$C$13,B237&lt;=基本情報!$E$13),"○",IF(TRUE,"×"))))))</f>
        <v>×</v>
      </c>
    </row>
    <row r="238" spans="2:11" x14ac:dyDescent="0.4">
      <c r="B238" s="8">
        <f t="shared" si="19"/>
        <v>46708</v>
      </c>
      <c r="C238" s="36" t="str">
        <f t="shared" si="15"/>
        <v>水</v>
      </c>
      <c r="D238" s="45" t="str">
        <f>IF(WEEKDAY(B238,2)&gt;5,"休日",IFERROR(IF(VLOOKUP(B238,祝日!B:B,1,FALSE),"休日",""),""))</f>
        <v/>
      </c>
      <c r="E238" s="172"/>
      <c r="F238" s="170" t="str">
        <f t="shared" si="16"/>
        <v/>
      </c>
      <c r="G238" s="172"/>
      <c r="H238" s="170" t="str">
        <f t="shared" si="17"/>
        <v/>
      </c>
      <c r="I238" t="str">
        <f t="shared" si="18"/>
        <v>○</v>
      </c>
      <c r="J238" t="str">
        <f>IF(AND(YEAR(B238)=YEAR($B$8)+1,MONTH(B238)=4),"×",IF(B238&lt;基本情報!$C$8,"×",IF(B238&lt;基本情報!$C$9,"-",IF(B238&gt;=基本情報!$E$9+1,"×",IF(AND(B238&gt;=基本情報!$C$9,B238&lt;=基本情報!$E$9),"○",IF(TRUE,"×"))))))</f>
        <v>×</v>
      </c>
      <c r="K238" t="str">
        <f>IF(AND(YEAR(B238)=YEAR($B$8)+1,MONTH(B238)=4),"×",IF(B238&lt;基本情報!$C$12,"×",IF(B238&lt;基本情報!$C$13,"-",IF(B238&gt;=基本情報!$E$13+1,"×",IF(AND(B238&gt;=基本情報!$C$13,B238&lt;=基本情報!$E$13),"○",IF(TRUE,"×"))))))</f>
        <v>×</v>
      </c>
    </row>
    <row r="239" spans="2:11" x14ac:dyDescent="0.4">
      <c r="B239" s="8">
        <f t="shared" si="19"/>
        <v>46709</v>
      </c>
      <c r="C239" s="36" t="str">
        <f t="shared" si="15"/>
        <v>木</v>
      </c>
      <c r="D239" s="45" t="str">
        <f>IF(WEEKDAY(B239,2)&gt;5,"休日",IFERROR(IF(VLOOKUP(B239,祝日!B:B,1,FALSE),"休日",""),""))</f>
        <v/>
      </c>
      <c r="E239" s="172"/>
      <c r="F239" s="170" t="str">
        <f t="shared" si="16"/>
        <v/>
      </c>
      <c r="G239" s="172"/>
      <c r="H239" s="170" t="str">
        <f t="shared" si="17"/>
        <v/>
      </c>
      <c r="I239" t="str">
        <f t="shared" si="18"/>
        <v>○</v>
      </c>
      <c r="J239" t="str">
        <f>IF(AND(YEAR(B239)=YEAR($B$8)+1,MONTH(B239)=4),"×",IF(B239&lt;基本情報!$C$8,"×",IF(B239&lt;基本情報!$C$9,"-",IF(B239&gt;=基本情報!$E$9+1,"×",IF(AND(B239&gt;=基本情報!$C$9,B239&lt;=基本情報!$E$9),"○",IF(TRUE,"×"))))))</f>
        <v>×</v>
      </c>
      <c r="K239" t="str">
        <f>IF(AND(YEAR(B239)=YEAR($B$8)+1,MONTH(B239)=4),"×",IF(B239&lt;基本情報!$C$12,"×",IF(B239&lt;基本情報!$C$13,"-",IF(B239&gt;=基本情報!$E$13+1,"×",IF(AND(B239&gt;=基本情報!$C$13,B239&lt;=基本情報!$E$13),"○",IF(TRUE,"×"))))))</f>
        <v>×</v>
      </c>
    </row>
    <row r="240" spans="2:11" x14ac:dyDescent="0.4">
      <c r="B240" s="8">
        <f t="shared" si="19"/>
        <v>46710</v>
      </c>
      <c r="C240" s="36" t="str">
        <f t="shared" si="15"/>
        <v>金</v>
      </c>
      <c r="D240" s="45" t="str">
        <f>IF(WEEKDAY(B240,2)&gt;5,"休日",IFERROR(IF(VLOOKUP(B240,祝日!B:B,1,FALSE),"休日",""),""))</f>
        <v/>
      </c>
      <c r="E240" s="172"/>
      <c r="F240" s="170" t="str">
        <f t="shared" si="16"/>
        <v/>
      </c>
      <c r="G240" s="172"/>
      <c r="H240" s="170" t="str">
        <f t="shared" si="17"/>
        <v/>
      </c>
      <c r="I240" t="str">
        <f t="shared" si="18"/>
        <v>○</v>
      </c>
      <c r="J240" t="str">
        <f>IF(AND(YEAR(B240)=YEAR($B$8)+1,MONTH(B240)=4),"×",IF(B240&lt;基本情報!$C$8,"×",IF(B240&lt;基本情報!$C$9,"-",IF(B240&gt;=基本情報!$E$9+1,"×",IF(AND(B240&gt;=基本情報!$C$9,B240&lt;=基本情報!$E$9),"○",IF(TRUE,"×"))))))</f>
        <v>×</v>
      </c>
      <c r="K240" t="str">
        <f>IF(AND(YEAR(B240)=YEAR($B$8)+1,MONTH(B240)=4),"×",IF(B240&lt;基本情報!$C$12,"×",IF(B240&lt;基本情報!$C$13,"-",IF(B240&gt;=基本情報!$E$13+1,"×",IF(AND(B240&gt;=基本情報!$C$13,B240&lt;=基本情報!$E$13),"○",IF(TRUE,"×"))))))</f>
        <v>×</v>
      </c>
    </row>
    <row r="241" spans="2:11" x14ac:dyDescent="0.4">
      <c r="B241" s="8">
        <f t="shared" si="19"/>
        <v>46711</v>
      </c>
      <c r="C241" s="36" t="str">
        <f t="shared" si="15"/>
        <v>土</v>
      </c>
      <c r="D241" s="45" t="str">
        <f>IF(WEEKDAY(B241,2)&gt;5,"休日",IFERROR(IF(VLOOKUP(B241,祝日!B:B,1,FALSE),"休日",""),""))</f>
        <v>休日</v>
      </c>
      <c r="E241" s="172"/>
      <c r="F241" s="170" t="str">
        <f t="shared" si="16"/>
        <v>休工</v>
      </c>
      <c r="G241" s="172"/>
      <c r="H241" s="170" t="str">
        <f t="shared" si="17"/>
        <v>休工</v>
      </c>
      <c r="I241" t="str">
        <f t="shared" si="18"/>
        <v>○</v>
      </c>
      <c r="J241" t="str">
        <f>IF(AND(YEAR(B241)=YEAR($B$8)+1,MONTH(B241)=4),"×",IF(B241&lt;基本情報!$C$8,"×",IF(B241&lt;基本情報!$C$9,"-",IF(B241&gt;=基本情報!$E$9+1,"×",IF(AND(B241&gt;=基本情報!$C$9,B241&lt;=基本情報!$E$9),"○",IF(TRUE,"×"))))))</f>
        <v>×</v>
      </c>
      <c r="K241" t="str">
        <f>IF(AND(YEAR(B241)=YEAR($B$8)+1,MONTH(B241)=4),"×",IF(B241&lt;基本情報!$C$12,"×",IF(B241&lt;基本情報!$C$13,"-",IF(B241&gt;=基本情報!$E$13+1,"×",IF(AND(B241&gt;=基本情報!$C$13,B241&lt;=基本情報!$E$13),"○",IF(TRUE,"×"))))))</f>
        <v>×</v>
      </c>
    </row>
    <row r="242" spans="2:11" x14ac:dyDescent="0.4">
      <c r="B242" s="8">
        <f t="shared" si="19"/>
        <v>46712</v>
      </c>
      <c r="C242" s="36" t="str">
        <f t="shared" si="15"/>
        <v>日</v>
      </c>
      <c r="D242" s="45" t="str">
        <f>IF(WEEKDAY(B242,2)&gt;5,"休日",IFERROR(IF(VLOOKUP(B242,祝日!B:B,1,FALSE),"休日",""),""))</f>
        <v>休日</v>
      </c>
      <c r="E242" s="172"/>
      <c r="F242" s="170" t="str">
        <f t="shared" si="16"/>
        <v>休工</v>
      </c>
      <c r="G242" s="172"/>
      <c r="H242" s="170" t="str">
        <f t="shared" si="17"/>
        <v>休工</v>
      </c>
      <c r="I242" t="str">
        <f t="shared" si="18"/>
        <v>○</v>
      </c>
      <c r="J242" t="str">
        <f>IF(AND(YEAR(B242)=YEAR($B$8)+1,MONTH(B242)=4),"×",IF(B242&lt;基本情報!$C$8,"×",IF(B242&lt;基本情報!$C$9,"-",IF(B242&gt;=基本情報!$E$9+1,"×",IF(AND(B242&gt;=基本情報!$C$9,B242&lt;=基本情報!$E$9),"○",IF(TRUE,"×"))))))</f>
        <v>×</v>
      </c>
      <c r="K242" t="str">
        <f>IF(AND(YEAR(B242)=YEAR($B$8)+1,MONTH(B242)=4),"×",IF(B242&lt;基本情報!$C$12,"×",IF(B242&lt;基本情報!$C$13,"-",IF(B242&gt;=基本情報!$E$13+1,"×",IF(AND(B242&gt;=基本情報!$C$13,B242&lt;=基本情報!$E$13),"○",IF(TRUE,"×"))))))</f>
        <v>×</v>
      </c>
    </row>
    <row r="243" spans="2:11" x14ac:dyDescent="0.4">
      <c r="B243" s="8">
        <f t="shared" si="19"/>
        <v>46713</v>
      </c>
      <c r="C243" s="36" t="str">
        <f t="shared" si="15"/>
        <v>月</v>
      </c>
      <c r="D243" s="45" t="str">
        <f>IF(WEEKDAY(B243,2)&gt;5,"休日",IFERROR(IF(VLOOKUP(B243,祝日!B:B,1,FALSE),"休日",""),""))</f>
        <v/>
      </c>
      <c r="E243" s="172"/>
      <c r="F243" s="170" t="str">
        <f t="shared" si="16"/>
        <v/>
      </c>
      <c r="G243" s="172"/>
      <c r="H243" s="170" t="str">
        <f t="shared" si="17"/>
        <v/>
      </c>
      <c r="I243" t="str">
        <f t="shared" si="18"/>
        <v>○</v>
      </c>
      <c r="J243" t="str">
        <f>IF(AND(YEAR(B243)=YEAR($B$8)+1,MONTH(B243)=4),"×",IF(B243&lt;基本情報!$C$8,"×",IF(B243&lt;基本情報!$C$9,"-",IF(B243&gt;=基本情報!$E$9+1,"×",IF(AND(B243&gt;=基本情報!$C$9,B243&lt;=基本情報!$E$9),"○",IF(TRUE,"×"))))))</f>
        <v>×</v>
      </c>
      <c r="K243" t="str">
        <f>IF(AND(YEAR(B243)=YEAR($B$8)+1,MONTH(B243)=4),"×",IF(B243&lt;基本情報!$C$12,"×",IF(B243&lt;基本情報!$C$13,"-",IF(B243&gt;=基本情報!$E$13+1,"×",IF(AND(B243&gt;=基本情報!$C$13,B243&lt;=基本情報!$E$13),"○",IF(TRUE,"×"))))))</f>
        <v>×</v>
      </c>
    </row>
    <row r="244" spans="2:11" x14ac:dyDescent="0.4">
      <c r="B244" s="8">
        <f t="shared" si="19"/>
        <v>46714</v>
      </c>
      <c r="C244" s="36" t="str">
        <f t="shared" si="15"/>
        <v>火</v>
      </c>
      <c r="D244" s="45" t="str">
        <f>IF(WEEKDAY(B244,2)&gt;5,"休日",IFERROR(IF(VLOOKUP(B244,祝日!B:B,1,FALSE),"休日",""),""))</f>
        <v>休日</v>
      </c>
      <c r="E244" s="172"/>
      <c r="F244" s="170" t="str">
        <f t="shared" si="16"/>
        <v>休工</v>
      </c>
      <c r="G244" s="172"/>
      <c r="H244" s="170" t="str">
        <f t="shared" si="17"/>
        <v>休工</v>
      </c>
      <c r="I244" t="str">
        <f t="shared" si="18"/>
        <v>○</v>
      </c>
      <c r="J244" t="str">
        <f>IF(AND(YEAR(B244)=YEAR($B$8)+1,MONTH(B244)=4),"×",IF(B244&lt;基本情報!$C$8,"×",IF(B244&lt;基本情報!$C$9,"-",IF(B244&gt;=基本情報!$E$9+1,"×",IF(AND(B244&gt;=基本情報!$C$9,B244&lt;=基本情報!$E$9),"○",IF(TRUE,"×"))))))</f>
        <v>×</v>
      </c>
      <c r="K244" t="str">
        <f>IF(AND(YEAR(B244)=YEAR($B$8)+1,MONTH(B244)=4),"×",IF(B244&lt;基本情報!$C$12,"×",IF(B244&lt;基本情報!$C$13,"-",IF(B244&gt;=基本情報!$E$13+1,"×",IF(AND(B244&gt;=基本情報!$C$13,B244&lt;=基本情報!$E$13),"○",IF(TRUE,"×"))))))</f>
        <v>×</v>
      </c>
    </row>
    <row r="245" spans="2:11" x14ac:dyDescent="0.4">
      <c r="B245" s="8">
        <f t="shared" si="19"/>
        <v>46715</v>
      </c>
      <c r="C245" s="36" t="str">
        <f t="shared" si="15"/>
        <v>水</v>
      </c>
      <c r="D245" s="45" t="str">
        <f>IF(WEEKDAY(B245,2)&gt;5,"休日",IFERROR(IF(VLOOKUP(B245,祝日!B:B,1,FALSE),"休日",""),""))</f>
        <v/>
      </c>
      <c r="E245" s="172"/>
      <c r="F245" s="170" t="str">
        <f t="shared" si="16"/>
        <v/>
      </c>
      <c r="G245" s="172"/>
      <c r="H245" s="170" t="str">
        <f t="shared" si="17"/>
        <v/>
      </c>
      <c r="I245" t="str">
        <f t="shared" si="18"/>
        <v>○</v>
      </c>
      <c r="J245" t="str">
        <f>IF(AND(YEAR(B245)=YEAR($B$8)+1,MONTH(B245)=4),"×",IF(B245&lt;基本情報!$C$8,"×",IF(B245&lt;基本情報!$C$9,"-",IF(B245&gt;=基本情報!$E$9+1,"×",IF(AND(B245&gt;=基本情報!$C$9,B245&lt;=基本情報!$E$9),"○",IF(TRUE,"×"))))))</f>
        <v>×</v>
      </c>
      <c r="K245" t="str">
        <f>IF(AND(YEAR(B245)=YEAR($B$8)+1,MONTH(B245)=4),"×",IF(B245&lt;基本情報!$C$12,"×",IF(B245&lt;基本情報!$C$13,"-",IF(B245&gt;=基本情報!$E$13+1,"×",IF(AND(B245&gt;=基本情報!$C$13,B245&lt;=基本情報!$E$13),"○",IF(TRUE,"×"))))))</f>
        <v>×</v>
      </c>
    </row>
    <row r="246" spans="2:11" x14ac:dyDescent="0.4">
      <c r="B246" s="8">
        <f t="shared" si="19"/>
        <v>46716</v>
      </c>
      <c r="C246" s="36" t="str">
        <f t="shared" si="15"/>
        <v>木</v>
      </c>
      <c r="D246" s="45" t="str">
        <f>IF(WEEKDAY(B246,2)&gt;5,"休日",IFERROR(IF(VLOOKUP(B246,祝日!B:B,1,FALSE),"休日",""),""))</f>
        <v/>
      </c>
      <c r="E246" s="172"/>
      <c r="F246" s="170" t="str">
        <f t="shared" si="16"/>
        <v/>
      </c>
      <c r="G246" s="172"/>
      <c r="H246" s="170" t="str">
        <f t="shared" si="17"/>
        <v/>
      </c>
      <c r="I246" t="str">
        <f t="shared" si="18"/>
        <v>○</v>
      </c>
      <c r="J246" t="str">
        <f>IF(AND(YEAR(B246)=YEAR($B$8)+1,MONTH(B246)=4),"×",IF(B246&lt;基本情報!$C$8,"×",IF(B246&lt;基本情報!$C$9,"-",IF(B246&gt;=基本情報!$E$9+1,"×",IF(AND(B246&gt;=基本情報!$C$9,B246&lt;=基本情報!$E$9),"○",IF(TRUE,"×"))))))</f>
        <v>×</v>
      </c>
      <c r="K246" t="str">
        <f>IF(AND(YEAR(B246)=YEAR($B$8)+1,MONTH(B246)=4),"×",IF(B246&lt;基本情報!$C$12,"×",IF(B246&lt;基本情報!$C$13,"-",IF(B246&gt;=基本情報!$E$13+1,"×",IF(AND(B246&gt;=基本情報!$C$13,B246&lt;=基本情報!$E$13),"○",IF(TRUE,"×"))))))</f>
        <v>×</v>
      </c>
    </row>
    <row r="247" spans="2:11" x14ac:dyDescent="0.4">
      <c r="B247" s="8">
        <f t="shared" si="19"/>
        <v>46717</v>
      </c>
      <c r="C247" s="36" t="str">
        <f t="shared" si="15"/>
        <v>金</v>
      </c>
      <c r="D247" s="45" t="str">
        <f>IF(WEEKDAY(B247,2)&gt;5,"休日",IFERROR(IF(VLOOKUP(B247,祝日!B:B,1,FALSE),"休日",""),""))</f>
        <v/>
      </c>
      <c r="E247" s="172"/>
      <c r="F247" s="170" t="str">
        <f t="shared" si="16"/>
        <v/>
      </c>
      <c r="G247" s="172"/>
      <c r="H247" s="170" t="str">
        <f t="shared" si="17"/>
        <v/>
      </c>
      <c r="I247" t="str">
        <f t="shared" si="18"/>
        <v>○</v>
      </c>
      <c r="J247" t="str">
        <f>IF(AND(YEAR(B247)=YEAR($B$8)+1,MONTH(B247)=4),"×",IF(B247&lt;基本情報!$C$8,"×",IF(B247&lt;基本情報!$C$9,"-",IF(B247&gt;=基本情報!$E$9+1,"×",IF(AND(B247&gt;=基本情報!$C$9,B247&lt;=基本情報!$E$9),"○",IF(TRUE,"×"))))))</f>
        <v>×</v>
      </c>
      <c r="K247" t="str">
        <f>IF(AND(YEAR(B247)=YEAR($B$8)+1,MONTH(B247)=4),"×",IF(B247&lt;基本情報!$C$12,"×",IF(B247&lt;基本情報!$C$13,"-",IF(B247&gt;=基本情報!$E$13+1,"×",IF(AND(B247&gt;=基本情報!$C$13,B247&lt;=基本情報!$E$13),"○",IF(TRUE,"×"))))))</f>
        <v>×</v>
      </c>
    </row>
    <row r="248" spans="2:11" x14ac:dyDescent="0.4">
      <c r="B248" s="8">
        <f t="shared" si="19"/>
        <v>46718</v>
      </c>
      <c r="C248" s="36" t="str">
        <f t="shared" si="15"/>
        <v>土</v>
      </c>
      <c r="D248" s="45" t="str">
        <f>IF(WEEKDAY(B248,2)&gt;5,"休日",IFERROR(IF(VLOOKUP(B248,祝日!B:B,1,FALSE),"休日",""),""))</f>
        <v>休日</v>
      </c>
      <c r="E248" s="172"/>
      <c r="F248" s="170" t="str">
        <f t="shared" si="16"/>
        <v>休工</v>
      </c>
      <c r="G248" s="172"/>
      <c r="H248" s="170" t="str">
        <f t="shared" si="17"/>
        <v>休工</v>
      </c>
      <c r="I248" t="str">
        <f t="shared" si="18"/>
        <v>○</v>
      </c>
      <c r="J248" t="str">
        <f>IF(AND(YEAR(B248)=YEAR($B$8)+1,MONTH(B248)=4),"×",IF(B248&lt;基本情報!$C$8,"×",IF(B248&lt;基本情報!$C$9,"-",IF(B248&gt;=基本情報!$E$9+1,"×",IF(AND(B248&gt;=基本情報!$C$9,B248&lt;=基本情報!$E$9),"○",IF(TRUE,"×"))))))</f>
        <v>×</v>
      </c>
      <c r="K248" t="str">
        <f>IF(AND(YEAR(B248)=YEAR($B$8)+1,MONTH(B248)=4),"×",IF(B248&lt;基本情報!$C$12,"×",IF(B248&lt;基本情報!$C$13,"-",IF(B248&gt;=基本情報!$E$13+1,"×",IF(AND(B248&gt;=基本情報!$C$13,B248&lt;=基本情報!$E$13),"○",IF(TRUE,"×"))))))</f>
        <v>×</v>
      </c>
    </row>
    <row r="249" spans="2:11" x14ac:dyDescent="0.4">
      <c r="B249" s="8">
        <f t="shared" si="19"/>
        <v>46719</v>
      </c>
      <c r="C249" s="36" t="str">
        <f t="shared" si="15"/>
        <v>日</v>
      </c>
      <c r="D249" s="45" t="str">
        <f>IF(WEEKDAY(B249,2)&gt;5,"休日",IFERROR(IF(VLOOKUP(B249,祝日!B:B,1,FALSE),"休日",""),""))</f>
        <v>休日</v>
      </c>
      <c r="E249" s="172"/>
      <c r="F249" s="170" t="str">
        <f t="shared" si="16"/>
        <v>休工</v>
      </c>
      <c r="G249" s="172"/>
      <c r="H249" s="170" t="str">
        <f t="shared" si="17"/>
        <v>休工</v>
      </c>
      <c r="I249" t="str">
        <f t="shared" si="18"/>
        <v>○</v>
      </c>
      <c r="J249" t="str">
        <f>IF(AND(YEAR(B249)=YEAR($B$8)+1,MONTH(B249)=4),"×",IF(B249&lt;基本情報!$C$8,"×",IF(B249&lt;基本情報!$C$9,"-",IF(B249&gt;=基本情報!$E$9+1,"×",IF(AND(B249&gt;=基本情報!$C$9,B249&lt;=基本情報!$E$9),"○",IF(TRUE,"×"))))))</f>
        <v>×</v>
      </c>
      <c r="K249" t="str">
        <f>IF(AND(YEAR(B249)=YEAR($B$8)+1,MONTH(B249)=4),"×",IF(B249&lt;基本情報!$C$12,"×",IF(B249&lt;基本情報!$C$13,"-",IF(B249&gt;=基本情報!$E$13+1,"×",IF(AND(B249&gt;=基本情報!$C$13,B249&lt;=基本情報!$E$13),"○",IF(TRUE,"×"))))))</f>
        <v>×</v>
      </c>
    </row>
    <row r="250" spans="2:11" x14ac:dyDescent="0.4">
      <c r="B250" s="8">
        <f t="shared" si="19"/>
        <v>46720</v>
      </c>
      <c r="C250" s="36" t="str">
        <f t="shared" si="15"/>
        <v>月</v>
      </c>
      <c r="D250" s="45" t="str">
        <f>IF(WEEKDAY(B250,2)&gt;5,"休日",IFERROR(IF(VLOOKUP(B250,祝日!B:B,1,FALSE),"休日",""),""))</f>
        <v/>
      </c>
      <c r="E250" s="172"/>
      <c r="F250" s="170" t="str">
        <f t="shared" si="16"/>
        <v/>
      </c>
      <c r="G250" s="172"/>
      <c r="H250" s="170" t="str">
        <f t="shared" si="17"/>
        <v/>
      </c>
      <c r="I250" t="str">
        <f t="shared" si="18"/>
        <v>○</v>
      </c>
      <c r="J250" t="str">
        <f>IF(AND(YEAR(B250)=YEAR($B$8)+1,MONTH(B250)=4),"×",IF(B250&lt;基本情報!$C$8,"×",IF(B250&lt;基本情報!$C$9,"-",IF(B250&gt;=基本情報!$E$9+1,"×",IF(AND(B250&gt;=基本情報!$C$9,B250&lt;=基本情報!$E$9),"○",IF(TRUE,"×"))))))</f>
        <v>×</v>
      </c>
      <c r="K250" t="str">
        <f>IF(AND(YEAR(B250)=YEAR($B$8)+1,MONTH(B250)=4),"×",IF(B250&lt;基本情報!$C$12,"×",IF(B250&lt;基本情報!$C$13,"-",IF(B250&gt;=基本情報!$E$13+1,"×",IF(AND(B250&gt;=基本情報!$C$13,B250&lt;=基本情報!$E$13),"○",IF(TRUE,"×"))))))</f>
        <v>×</v>
      </c>
    </row>
    <row r="251" spans="2:11" x14ac:dyDescent="0.4">
      <c r="B251" s="8">
        <f t="shared" si="19"/>
        <v>46721</v>
      </c>
      <c r="C251" s="36" t="str">
        <f t="shared" si="15"/>
        <v>火</v>
      </c>
      <c r="D251" s="45" t="str">
        <f>IF(WEEKDAY(B251,2)&gt;5,"休日",IFERROR(IF(VLOOKUP(B251,祝日!B:B,1,FALSE),"休日",""),""))</f>
        <v/>
      </c>
      <c r="E251" s="172"/>
      <c r="F251" s="170" t="str">
        <f t="shared" si="16"/>
        <v/>
      </c>
      <c r="G251" s="172"/>
      <c r="H251" s="170" t="str">
        <f t="shared" si="17"/>
        <v/>
      </c>
      <c r="I251" t="str">
        <f t="shared" si="18"/>
        <v>○</v>
      </c>
      <c r="J251" t="str">
        <f>IF(AND(YEAR(B251)=YEAR($B$8)+1,MONTH(B251)=4),"×",IF(B251&lt;基本情報!$C$8,"×",IF(B251&lt;基本情報!$C$9,"-",IF(B251&gt;=基本情報!$E$9+1,"×",IF(AND(B251&gt;=基本情報!$C$9,B251&lt;=基本情報!$E$9),"○",IF(TRUE,"×"))))))</f>
        <v>×</v>
      </c>
      <c r="K251" t="str">
        <f>IF(AND(YEAR(B251)=YEAR($B$8)+1,MONTH(B251)=4),"×",IF(B251&lt;基本情報!$C$12,"×",IF(B251&lt;基本情報!$C$13,"-",IF(B251&gt;=基本情報!$E$13+1,"×",IF(AND(B251&gt;=基本情報!$C$13,B251&lt;=基本情報!$E$13),"○",IF(TRUE,"×"))))))</f>
        <v>×</v>
      </c>
    </row>
    <row r="252" spans="2:11" x14ac:dyDescent="0.4">
      <c r="B252" s="8">
        <f t="shared" si="19"/>
        <v>46722</v>
      </c>
      <c r="C252" s="36" t="str">
        <f t="shared" si="15"/>
        <v>水</v>
      </c>
      <c r="D252" s="45" t="str">
        <f>IF(WEEKDAY(B252,2)&gt;5,"休日",IFERROR(IF(VLOOKUP(B252,祝日!B:B,1,FALSE),"休日",""),""))</f>
        <v/>
      </c>
      <c r="E252" s="172"/>
      <c r="F252" s="170" t="str">
        <f t="shared" si="16"/>
        <v/>
      </c>
      <c r="G252" s="172"/>
      <c r="H252" s="170" t="str">
        <f t="shared" si="17"/>
        <v/>
      </c>
      <c r="I252" t="str">
        <f t="shared" si="18"/>
        <v>○</v>
      </c>
      <c r="J252" t="str">
        <f>IF(AND(YEAR(B252)=YEAR($B$8)+1,MONTH(B252)=4),"×",IF(B252&lt;基本情報!$C$8,"×",IF(B252&lt;基本情報!$C$9,"-",IF(B252&gt;=基本情報!$E$9+1,"×",IF(AND(B252&gt;=基本情報!$C$9,B252&lt;=基本情報!$E$9),"○",IF(TRUE,"×"))))))</f>
        <v>×</v>
      </c>
      <c r="K252" t="str">
        <f>IF(AND(YEAR(B252)=YEAR($B$8)+1,MONTH(B252)=4),"×",IF(B252&lt;基本情報!$C$12,"×",IF(B252&lt;基本情報!$C$13,"-",IF(B252&gt;=基本情報!$E$13+1,"×",IF(AND(B252&gt;=基本情報!$C$13,B252&lt;=基本情報!$E$13),"○",IF(TRUE,"×"))))))</f>
        <v>×</v>
      </c>
    </row>
    <row r="253" spans="2:11" x14ac:dyDescent="0.4">
      <c r="B253" s="8">
        <f t="shared" si="19"/>
        <v>46723</v>
      </c>
      <c r="C253" s="36" t="str">
        <f t="shared" si="15"/>
        <v>木</v>
      </c>
      <c r="D253" s="45" t="str">
        <f>IF(WEEKDAY(B253,2)&gt;5,"休日",IFERROR(IF(VLOOKUP(B253,祝日!B:B,1,FALSE),"休日",""),""))</f>
        <v/>
      </c>
      <c r="E253" s="172"/>
      <c r="F253" s="170" t="str">
        <f t="shared" si="16"/>
        <v/>
      </c>
      <c r="G253" s="172"/>
      <c r="H253" s="170" t="str">
        <f t="shared" si="17"/>
        <v/>
      </c>
      <c r="I253" t="str">
        <f t="shared" si="18"/>
        <v>○</v>
      </c>
      <c r="J253" t="str">
        <f>IF(AND(YEAR(B253)=YEAR($B$8)+1,MONTH(B253)=4),"×",IF(B253&lt;基本情報!$C$8,"×",IF(B253&lt;基本情報!$C$9,"-",IF(B253&gt;=基本情報!$E$9+1,"×",IF(AND(B253&gt;=基本情報!$C$9,B253&lt;=基本情報!$E$9),"○",IF(TRUE,"×"))))))</f>
        <v>×</v>
      </c>
      <c r="K253" t="str">
        <f>IF(AND(YEAR(B253)=YEAR($B$8)+1,MONTH(B253)=4),"×",IF(B253&lt;基本情報!$C$12,"×",IF(B253&lt;基本情報!$C$13,"-",IF(B253&gt;=基本情報!$E$13+1,"×",IF(AND(B253&gt;=基本情報!$C$13,B253&lt;=基本情報!$E$13),"○",IF(TRUE,"×"))))))</f>
        <v>×</v>
      </c>
    </row>
    <row r="254" spans="2:11" x14ac:dyDescent="0.4">
      <c r="B254" s="8">
        <f t="shared" si="19"/>
        <v>46724</v>
      </c>
      <c r="C254" s="36" t="str">
        <f t="shared" si="15"/>
        <v>金</v>
      </c>
      <c r="D254" s="45" t="str">
        <f>IF(WEEKDAY(B254,2)&gt;5,"休日",IFERROR(IF(VLOOKUP(B254,祝日!B:B,1,FALSE),"休日",""),""))</f>
        <v/>
      </c>
      <c r="E254" s="172"/>
      <c r="F254" s="170" t="str">
        <f t="shared" si="16"/>
        <v/>
      </c>
      <c r="G254" s="172"/>
      <c r="H254" s="170" t="str">
        <f t="shared" si="17"/>
        <v/>
      </c>
      <c r="I254" t="str">
        <f t="shared" si="18"/>
        <v>○</v>
      </c>
      <c r="J254" t="str">
        <f>IF(AND(YEAR(B254)=YEAR($B$8)+1,MONTH(B254)=4),"×",IF(B254&lt;基本情報!$C$8,"×",IF(B254&lt;基本情報!$C$9,"-",IF(B254&gt;=基本情報!$E$9+1,"×",IF(AND(B254&gt;=基本情報!$C$9,B254&lt;=基本情報!$E$9),"○",IF(TRUE,"×"))))))</f>
        <v>×</v>
      </c>
      <c r="K254" t="str">
        <f>IF(AND(YEAR(B254)=YEAR($B$8)+1,MONTH(B254)=4),"×",IF(B254&lt;基本情報!$C$12,"×",IF(B254&lt;基本情報!$C$13,"-",IF(B254&gt;=基本情報!$E$13+1,"×",IF(AND(B254&gt;=基本情報!$C$13,B254&lt;=基本情報!$E$13),"○",IF(TRUE,"×"))))))</f>
        <v>×</v>
      </c>
    </row>
    <row r="255" spans="2:11" x14ac:dyDescent="0.4">
      <c r="B255" s="8">
        <f t="shared" si="19"/>
        <v>46725</v>
      </c>
      <c r="C255" s="36" t="str">
        <f t="shared" si="15"/>
        <v>土</v>
      </c>
      <c r="D255" s="45" t="str">
        <f>IF(WEEKDAY(B255,2)&gt;5,"休日",IFERROR(IF(VLOOKUP(B255,祝日!B:B,1,FALSE),"休日",""),""))</f>
        <v>休日</v>
      </c>
      <c r="E255" s="172"/>
      <c r="F255" s="170" t="str">
        <f t="shared" si="16"/>
        <v>休工</v>
      </c>
      <c r="G255" s="172"/>
      <c r="H255" s="170" t="str">
        <f t="shared" si="17"/>
        <v>休工</v>
      </c>
      <c r="I255" t="str">
        <f t="shared" si="18"/>
        <v>○</v>
      </c>
      <c r="J255" t="str">
        <f>IF(AND(YEAR(B255)=YEAR($B$8)+1,MONTH(B255)=4),"×",IF(B255&lt;基本情報!$C$8,"×",IF(B255&lt;基本情報!$C$9,"-",IF(B255&gt;=基本情報!$E$9+1,"×",IF(AND(B255&gt;=基本情報!$C$9,B255&lt;=基本情報!$E$9),"○",IF(TRUE,"×"))))))</f>
        <v>×</v>
      </c>
      <c r="K255" t="str">
        <f>IF(AND(YEAR(B255)=YEAR($B$8)+1,MONTH(B255)=4),"×",IF(B255&lt;基本情報!$C$12,"×",IF(B255&lt;基本情報!$C$13,"-",IF(B255&gt;=基本情報!$E$13+1,"×",IF(AND(B255&gt;=基本情報!$C$13,B255&lt;=基本情報!$E$13),"○",IF(TRUE,"×"))))))</f>
        <v>×</v>
      </c>
    </row>
    <row r="256" spans="2:11" x14ac:dyDescent="0.4">
      <c r="B256" s="8">
        <f t="shared" si="19"/>
        <v>46726</v>
      </c>
      <c r="C256" s="36" t="str">
        <f t="shared" si="15"/>
        <v>日</v>
      </c>
      <c r="D256" s="45" t="str">
        <f>IF(WEEKDAY(B256,2)&gt;5,"休日",IFERROR(IF(VLOOKUP(B256,祝日!B:B,1,FALSE),"休日",""),""))</f>
        <v>休日</v>
      </c>
      <c r="E256" s="172"/>
      <c r="F256" s="170" t="str">
        <f t="shared" si="16"/>
        <v>休工</v>
      </c>
      <c r="G256" s="172"/>
      <c r="H256" s="170" t="str">
        <f t="shared" si="17"/>
        <v>休工</v>
      </c>
      <c r="I256" t="str">
        <f t="shared" si="18"/>
        <v>○</v>
      </c>
      <c r="J256" t="str">
        <f>IF(AND(YEAR(B256)=YEAR($B$8)+1,MONTH(B256)=4),"×",IF(B256&lt;基本情報!$C$8,"×",IF(B256&lt;基本情報!$C$9,"-",IF(B256&gt;=基本情報!$E$9+1,"×",IF(AND(B256&gt;=基本情報!$C$9,B256&lt;=基本情報!$E$9),"○",IF(TRUE,"×"))))))</f>
        <v>×</v>
      </c>
      <c r="K256" t="str">
        <f>IF(AND(YEAR(B256)=YEAR($B$8)+1,MONTH(B256)=4),"×",IF(B256&lt;基本情報!$C$12,"×",IF(B256&lt;基本情報!$C$13,"-",IF(B256&gt;=基本情報!$E$13+1,"×",IF(AND(B256&gt;=基本情報!$C$13,B256&lt;=基本情報!$E$13),"○",IF(TRUE,"×"))))))</f>
        <v>×</v>
      </c>
    </row>
    <row r="257" spans="2:11" x14ac:dyDescent="0.4">
      <c r="B257" s="8">
        <f t="shared" si="19"/>
        <v>46727</v>
      </c>
      <c r="C257" s="36" t="str">
        <f t="shared" si="15"/>
        <v>月</v>
      </c>
      <c r="D257" s="45" t="str">
        <f>IF(WEEKDAY(B257,2)&gt;5,"休日",IFERROR(IF(VLOOKUP(B257,祝日!B:B,1,FALSE),"休日",""),""))</f>
        <v/>
      </c>
      <c r="E257" s="172"/>
      <c r="F257" s="170" t="str">
        <f t="shared" si="16"/>
        <v/>
      </c>
      <c r="G257" s="172"/>
      <c r="H257" s="170" t="str">
        <f t="shared" si="17"/>
        <v/>
      </c>
      <c r="I257" t="str">
        <f t="shared" si="18"/>
        <v>○</v>
      </c>
      <c r="J257" t="str">
        <f>IF(AND(YEAR(B257)=YEAR($B$8)+1,MONTH(B257)=4),"×",IF(B257&lt;基本情報!$C$8,"×",IF(B257&lt;基本情報!$C$9,"-",IF(B257&gt;=基本情報!$E$9+1,"×",IF(AND(B257&gt;=基本情報!$C$9,B257&lt;=基本情報!$E$9),"○",IF(TRUE,"×"))))))</f>
        <v>×</v>
      </c>
      <c r="K257" t="str">
        <f>IF(AND(YEAR(B257)=YEAR($B$8)+1,MONTH(B257)=4),"×",IF(B257&lt;基本情報!$C$12,"×",IF(B257&lt;基本情報!$C$13,"-",IF(B257&gt;=基本情報!$E$13+1,"×",IF(AND(B257&gt;=基本情報!$C$13,B257&lt;=基本情報!$E$13),"○",IF(TRUE,"×"))))))</f>
        <v>×</v>
      </c>
    </row>
    <row r="258" spans="2:11" x14ac:dyDescent="0.4">
      <c r="B258" s="8">
        <f t="shared" si="19"/>
        <v>46728</v>
      </c>
      <c r="C258" s="36" t="str">
        <f t="shared" si="15"/>
        <v>火</v>
      </c>
      <c r="D258" s="45" t="str">
        <f>IF(WEEKDAY(B258,2)&gt;5,"休日",IFERROR(IF(VLOOKUP(B258,祝日!B:B,1,FALSE),"休日",""),""))</f>
        <v/>
      </c>
      <c r="E258" s="172"/>
      <c r="F258" s="170" t="str">
        <f t="shared" si="16"/>
        <v/>
      </c>
      <c r="G258" s="172"/>
      <c r="H258" s="170" t="str">
        <f t="shared" si="17"/>
        <v/>
      </c>
      <c r="I258" t="str">
        <f t="shared" si="18"/>
        <v>○</v>
      </c>
      <c r="J258" t="str">
        <f>IF(AND(YEAR(B258)=YEAR($B$8)+1,MONTH(B258)=4),"×",IF(B258&lt;基本情報!$C$8,"×",IF(B258&lt;基本情報!$C$9,"-",IF(B258&gt;=基本情報!$E$9+1,"×",IF(AND(B258&gt;=基本情報!$C$9,B258&lt;=基本情報!$E$9),"○",IF(TRUE,"×"))))))</f>
        <v>×</v>
      </c>
      <c r="K258" t="str">
        <f>IF(AND(YEAR(B258)=YEAR($B$8)+1,MONTH(B258)=4),"×",IF(B258&lt;基本情報!$C$12,"×",IF(B258&lt;基本情報!$C$13,"-",IF(B258&gt;=基本情報!$E$13+1,"×",IF(AND(B258&gt;=基本情報!$C$13,B258&lt;=基本情報!$E$13),"○",IF(TRUE,"×"))))))</f>
        <v>×</v>
      </c>
    </row>
    <row r="259" spans="2:11" x14ac:dyDescent="0.4">
      <c r="B259" s="8">
        <f t="shared" si="19"/>
        <v>46729</v>
      </c>
      <c r="C259" s="36" t="str">
        <f t="shared" si="15"/>
        <v>水</v>
      </c>
      <c r="D259" s="45" t="str">
        <f>IF(WEEKDAY(B259,2)&gt;5,"休日",IFERROR(IF(VLOOKUP(B259,祝日!B:B,1,FALSE),"休日",""),""))</f>
        <v/>
      </c>
      <c r="E259" s="172"/>
      <c r="F259" s="170" t="str">
        <f t="shared" si="16"/>
        <v/>
      </c>
      <c r="G259" s="172"/>
      <c r="H259" s="170" t="str">
        <f t="shared" si="17"/>
        <v/>
      </c>
      <c r="I259" t="str">
        <f t="shared" si="18"/>
        <v>○</v>
      </c>
      <c r="J259" t="str">
        <f>IF(AND(YEAR(B259)=YEAR($B$8)+1,MONTH(B259)=4),"×",IF(B259&lt;基本情報!$C$8,"×",IF(B259&lt;基本情報!$C$9,"-",IF(B259&gt;=基本情報!$E$9+1,"×",IF(AND(B259&gt;=基本情報!$C$9,B259&lt;=基本情報!$E$9),"○",IF(TRUE,"×"))))))</f>
        <v>×</v>
      </c>
      <c r="K259" t="str">
        <f>IF(AND(YEAR(B259)=YEAR($B$8)+1,MONTH(B259)=4),"×",IF(B259&lt;基本情報!$C$12,"×",IF(B259&lt;基本情報!$C$13,"-",IF(B259&gt;=基本情報!$E$13+1,"×",IF(AND(B259&gt;=基本情報!$C$13,B259&lt;=基本情報!$E$13),"○",IF(TRUE,"×"))))))</f>
        <v>×</v>
      </c>
    </row>
    <row r="260" spans="2:11" x14ac:dyDescent="0.4">
      <c r="B260" s="8">
        <f t="shared" si="19"/>
        <v>46730</v>
      </c>
      <c r="C260" s="36" t="str">
        <f t="shared" si="15"/>
        <v>木</v>
      </c>
      <c r="D260" s="45" t="str">
        <f>IF(WEEKDAY(B260,2)&gt;5,"休日",IFERROR(IF(VLOOKUP(B260,祝日!B:B,1,FALSE),"休日",""),""))</f>
        <v/>
      </c>
      <c r="E260" s="172"/>
      <c r="F260" s="170" t="str">
        <f t="shared" si="16"/>
        <v/>
      </c>
      <c r="G260" s="172"/>
      <c r="H260" s="170" t="str">
        <f t="shared" si="17"/>
        <v/>
      </c>
      <c r="I260" t="str">
        <f t="shared" si="18"/>
        <v>○</v>
      </c>
      <c r="J260" t="str">
        <f>IF(AND(YEAR(B260)=YEAR($B$8)+1,MONTH(B260)=4),"×",IF(B260&lt;基本情報!$C$8,"×",IF(B260&lt;基本情報!$C$9,"-",IF(B260&gt;=基本情報!$E$9+1,"×",IF(AND(B260&gt;=基本情報!$C$9,B260&lt;=基本情報!$E$9),"○",IF(TRUE,"×"))))))</f>
        <v>×</v>
      </c>
      <c r="K260" t="str">
        <f>IF(AND(YEAR(B260)=YEAR($B$8)+1,MONTH(B260)=4),"×",IF(B260&lt;基本情報!$C$12,"×",IF(B260&lt;基本情報!$C$13,"-",IF(B260&gt;=基本情報!$E$13+1,"×",IF(AND(B260&gt;=基本情報!$C$13,B260&lt;=基本情報!$E$13),"○",IF(TRUE,"×"))))))</f>
        <v>×</v>
      </c>
    </row>
    <row r="261" spans="2:11" x14ac:dyDescent="0.4">
      <c r="B261" s="8">
        <f t="shared" si="19"/>
        <v>46731</v>
      </c>
      <c r="C261" s="36" t="str">
        <f t="shared" si="15"/>
        <v>金</v>
      </c>
      <c r="D261" s="45" t="str">
        <f>IF(WEEKDAY(B261,2)&gt;5,"休日",IFERROR(IF(VLOOKUP(B261,祝日!B:B,1,FALSE),"休日",""),""))</f>
        <v/>
      </c>
      <c r="E261" s="172"/>
      <c r="F261" s="170" t="str">
        <f t="shared" si="16"/>
        <v/>
      </c>
      <c r="G261" s="172"/>
      <c r="H261" s="170" t="str">
        <f t="shared" si="17"/>
        <v/>
      </c>
      <c r="I261" t="str">
        <f t="shared" si="18"/>
        <v>○</v>
      </c>
      <c r="J261" t="str">
        <f>IF(AND(YEAR(B261)=YEAR($B$8)+1,MONTH(B261)=4),"×",IF(B261&lt;基本情報!$C$8,"×",IF(B261&lt;基本情報!$C$9,"-",IF(B261&gt;=基本情報!$E$9+1,"×",IF(AND(B261&gt;=基本情報!$C$9,B261&lt;=基本情報!$E$9),"○",IF(TRUE,"×"))))))</f>
        <v>×</v>
      </c>
      <c r="K261" t="str">
        <f>IF(AND(YEAR(B261)=YEAR($B$8)+1,MONTH(B261)=4),"×",IF(B261&lt;基本情報!$C$12,"×",IF(B261&lt;基本情報!$C$13,"-",IF(B261&gt;=基本情報!$E$13+1,"×",IF(AND(B261&gt;=基本情報!$C$13,B261&lt;=基本情報!$E$13),"○",IF(TRUE,"×"))))))</f>
        <v>×</v>
      </c>
    </row>
    <row r="262" spans="2:11" x14ac:dyDescent="0.4">
      <c r="B262" s="8">
        <f t="shared" si="19"/>
        <v>46732</v>
      </c>
      <c r="C262" s="36" t="str">
        <f t="shared" si="15"/>
        <v>土</v>
      </c>
      <c r="D262" s="45" t="str">
        <f>IF(WEEKDAY(B262,2)&gt;5,"休日",IFERROR(IF(VLOOKUP(B262,祝日!B:B,1,FALSE),"休日",""),""))</f>
        <v>休日</v>
      </c>
      <c r="E262" s="172"/>
      <c r="F262" s="170" t="str">
        <f t="shared" si="16"/>
        <v>休工</v>
      </c>
      <c r="G262" s="172"/>
      <c r="H262" s="170" t="str">
        <f t="shared" si="17"/>
        <v>休工</v>
      </c>
      <c r="I262" t="str">
        <f t="shared" si="18"/>
        <v>○</v>
      </c>
      <c r="J262" t="str">
        <f>IF(AND(YEAR(B262)=YEAR($B$8)+1,MONTH(B262)=4),"×",IF(B262&lt;基本情報!$C$8,"×",IF(B262&lt;基本情報!$C$9,"-",IF(B262&gt;=基本情報!$E$9+1,"×",IF(AND(B262&gt;=基本情報!$C$9,B262&lt;=基本情報!$E$9),"○",IF(TRUE,"×"))))))</f>
        <v>×</v>
      </c>
      <c r="K262" t="str">
        <f>IF(AND(YEAR(B262)=YEAR($B$8)+1,MONTH(B262)=4),"×",IF(B262&lt;基本情報!$C$12,"×",IF(B262&lt;基本情報!$C$13,"-",IF(B262&gt;=基本情報!$E$13+1,"×",IF(AND(B262&gt;=基本情報!$C$13,B262&lt;=基本情報!$E$13),"○",IF(TRUE,"×"))))))</f>
        <v>×</v>
      </c>
    </row>
    <row r="263" spans="2:11" x14ac:dyDescent="0.4">
      <c r="B263" s="8">
        <f t="shared" si="19"/>
        <v>46733</v>
      </c>
      <c r="C263" s="36" t="str">
        <f t="shared" si="15"/>
        <v>日</v>
      </c>
      <c r="D263" s="45" t="str">
        <f>IF(WEEKDAY(B263,2)&gt;5,"休日",IFERROR(IF(VLOOKUP(B263,祝日!B:B,1,FALSE),"休日",""),""))</f>
        <v>休日</v>
      </c>
      <c r="E263" s="172"/>
      <c r="F263" s="170" t="str">
        <f t="shared" si="16"/>
        <v>休工</v>
      </c>
      <c r="G263" s="172"/>
      <c r="H263" s="170" t="str">
        <f t="shared" si="17"/>
        <v>休工</v>
      </c>
      <c r="I263" t="str">
        <f t="shared" si="18"/>
        <v>○</v>
      </c>
      <c r="J263" t="str">
        <f>IF(AND(YEAR(B263)=YEAR($B$8)+1,MONTH(B263)=4),"×",IF(B263&lt;基本情報!$C$8,"×",IF(B263&lt;基本情報!$C$9,"-",IF(B263&gt;=基本情報!$E$9+1,"×",IF(AND(B263&gt;=基本情報!$C$9,B263&lt;=基本情報!$E$9),"○",IF(TRUE,"×"))))))</f>
        <v>×</v>
      </c>
      <c r="K263" t="str">
        <f>IF(AND(YEAR(B263)=YEAR($B$8)+1,MONTH(B263)=4),"×",IF(B263&lt;基本情報!$C$12,"×",IF(B263&lt;基本情報!$C$13,"-",IF(B263&gt;=基本情報!$E$13+1,"×",IF(AND(B263&gt;=基本情報!$C$13,B263&lt;=基本情報!$E$13),"○",IF(TRUE,"×"))))))</f>
        <v>×</v>
      </c>
    </row>
    <row r="264" spans="2:11" x14ac:dyDescent="0.4">
      <c r="B264" s="8">
        <f t="shared" si="19"/>
        <v>46734</v>
      </c>
      <c r="C264" s="36" t="str">
        <f t="shared" ref="C264:C327" si="20">TEXT(B264,"aaa")</f>
        <v>月</v>
      </c>
      <c r="D264" s="45" t="str">
        <f>IF(WEEKDAY(B264,2)&gt;5,"休日",IFERROR(IF(VLOOKUP(B264,祝日!B:B,1,FALSE),"休日",""),""))</f>
        <v/>
      </c>
      <c r="E264" s="172"/>
      <c r="F264" s="170" t="str">
        <f t="shared" ref="F264:F327" si="21">IF(OR(E264="夏季休暇",E264="年末年始休暇",E264="一時中止",E264="工場制作",E264="発注者指示",E264="その他",D264="休日"),"休工","")</f>
        <v/>
      </c>
      <c r="G264" s="172"/>
      <c r="H264" s="170" t="str">
        <f t="shared" ref="H264:H327" si="22">IF(OR(G264="夏季休暇",G264="年末年始休暇",G264="一時中止",G264="工場制作",G264="発注者指示",G264="その他",D264="休日"),"休工","")</f>
        <v/>
      </c>
      <c r="I264" t="str">
        <f t="shared" ref="I264:I327" si="23">IF(F264=H264,"○","")</f>
        <v>○</v>
      </c>
      <c r="J264" t="str">
        <f>IF(AND(YEAR(B264)=YEAR($B$8)+1,MONTH(B264)=4),"×",IF(B264&lt;基本情報!$C$8,"×",IF(B264&lt;基本情報!$C$9,"-",IF(B264&gt;=基本情報!$E$9+1,"×",IF(AND(B264&gt;=基本情報!$C$9,B264&lt;=基本情報!$E$9),"○",IF(TRUE,"×"))))))</f>
        <v>×</v>
      </c>
      <c r="K264" t="str">
        <f>IF(AND(YEAR(B264)=YEAR($B$8)+1,MONTH(B264)=4),"×",IF(B264&lt;基本情報!$C$12,"×",IF(B264&lt;基本情報!$C$13,"-",IF(B264&gt;=基本情報!$E$13+1,"×",IF(AND(B264&gt;=基本情報!$C$13,B264&lt;=基本情報!$E$13),"○",IF(TRUE,"×"))))))</f>
        <v>×</v>
      </c>
    </row>
    <row r="265" spans="2:11" x14ac:dyDescent="0.4">
      <c r="B265" s="8">
        <f t="shared" ref="B265:B328" si="24">B264+1</f>
        <v>46735</v>
      </c>
      <c r="C265" s="36" t="str">
        <f t="shared" si="20"/>
        <v>火</v>
      </c>
      <c r="D265" s="45" t="str">
        <f>IF(WEEKDAY(B265,2)&gt;5,"休日",IFERROR(IF(VLOOKUP(B265,祝日!B:B,1,FALSE),"休日",""),""))</f>
        <v/>
      </c>
      <c r="E265" s="172"/>
      <c r="F265" s="170" t="str">
        <f t="shared" si="21"/>
        <v/>
      </c>
      <c r="G265" s="172"/>
      <c r="H265" s="170" t="str">
        <f t="shared" si="22"/>
        <v/>
      </c>
      <c r="I265" t="str">
        <f t="shared" si="23"/>
        <v>○</v>
      </c>
      <c r="J265" t="str">
        <f>IF(AND(YEAR(B265)=YEAR($B$8)+1,MONTH(B265)=4),"×",IF(B265&lt;基本情報!$C$8,"×",IF(B265&lt;基本情報!$C$9,"-",IF(B265&gt;=基本情報!$E$9+1,"×",IF(AND(B265&gt;=基本情報!$C$9,B265&lt;=基本情報!$E$9),"○",IF(TRUE,"×"))))))</f>
        <v>×</v>
      </c>
      <c r="K265" t="str">
        <f>IF(AND(YEAR(B265)=YEAR($B$8)+1,MONTH(B265)=4),"×",IF(B265&lt;基本情報!$C$12,"×",IF(B265&lt;基本情報!$C$13,"-",IF(B265&gt;=基本情報!$E$13+1,"×",IF(AND(B265&gt;=基本情報!$C$13,B265&lt;=基本情報!$E$13),"○",IF(TRUE,"×"))))))</f>
        <v>×</v>
      </c>
    </row>
    <row r="266" spans="2:11" x14ac:dyDescent="0.4">
      <c r="B266" s="8">
        <f t="shared" si="24"/>
        <v>46736</v>
      </c>
      <c r="C266" s="36" t="str">
        <f t="shared" si="20"/>
        <v>水</v>
      </c>
      <c r="D266" s="45" t="str">
        <f>IF(WEEKDAY(B266,2)&gt;5,"休日",IFERROR(IF(VLOOKUP(B266,祝日!B:B,1,FALSE),"休日",""),""))</f>
        <v/>
      </c>
      <c r="E266" s="172"/>
      <c r="F266" s="170" t="str">
        <f t="shared" si="21"/>
        <v/>
      </c>
      <c r="G266" s="172"/>
      <c r="H266" s="170" t="str">
        <f t="shared" si="22"/>
        <v/>
      </c>
      <c r="I266" t="str">
        <f t="shared" si="23"/>
        <v>○</v>
      </c>
      <c r="J266" t="str">
        <f>IF(AND(YEAR(B266)=YEAR($B$8)+1,MONTH(B266)=4),"×",IF(B266&lt;基本情報!$C$8,"×",IF(B266&lt;基本情報!$C$9,"-",IF(B266&gt;=基本情報!$E$9+1,"×",IF(AND(B266&gt;=基本情報!$C$9,B266&lt;=基本情報!$E$9),"○",IF(TRUE,"×"))))))</f>
        <v>×</v>
      </c>
      <c r="K266" t="str">
        <f>IF(AND(YEAR(B266)=YEAR($B$8)+1,MONTH(B266)=4),"×",IF(B266&lt;基本情報!$C$12,"×",IF(B266&lt;基本情報!$C$13,"-",IF(B266&gt;=基本情報!$E$13+1,"×",IF(AND(B266&gt;=基本情報!$C$13,B266&lt;=基本情報!$E$13),"○",IF(TRUE,"×"))))))</f>
        <v>×</v>
      </c>
    </row>
    <row r="267" spans="2:11" x14ac:dyDescent="0.4">
      <c r="B267" s="8">
        <f t="shared" si="24"/>
        <v>46737</v>
      </c>
      <c r="C267" s="36" t="str">
        <f t="shared" si="20"/>
        <v>木</v>
      </c>
      <c r="D267" s="45" t="str">
        <f>IF(WEEKDAY(B267,2)&gt;5,"休日",IFERROR(IF(VLOOKUP(B267,祝日!B:B,1,FALSE),"休日",""),""))</f>
        <v/>
      </c>
      <c r="E267" s="172"/>
      <c r="F267" s="170" t="str">
        <f t="shared" si="21"/>
        <v/>
      </c>
      <c r="G267" s="172"/>
      <c r="H267" s="170" t="str">
        <f t="shared" si="22"/>
        <v/>
      </c>
      <c r="I267" t="str">
        <f t="shared" si="23"/>
        <v>○</v>
      </c>
      <c r="J267" t="str">
        <f>IF(AND(YEAR(B267)=YEAR($B$8)+1,MONTH(B267)=4),"×",IF(B267&lt;基本情報!$C$8,"×",IF(B267&lt;基本情報!$C$9,"-",IF(B267&gt;=基本情報!$E$9+1,"×",IF(AND(B267&gt;=基本情報!$C$9,B267&lt;=基本情報!$E$9),"○",IF(TRUE,"×"))))))</f>
        <v>×</v>
      </c>
      <c r="K267" t="str">
        <f>IF(AND(YEAR(B267)=YEAR($B$8)+1,MONTH(B267)=4),"×",IF(B267&lt;基本情報!$C$12,"×",IF(B267&lt;基本情報!$C$13,"-",IF(B267&gt;=基本情報!$E$13+1,"×",IF(AND(B267&gt;=基本情報!$C$13,B267&lt;=基本情報!$E$13),"○",IF(TRUE,"×"))))))</f>
        <v>×</v>
      </c>
    </row>
    <row r="268" spans="2:11" x14ac:dyDescent="0.4">
      <c r="B268" s="8">
        <f t="shared" si="24"/>
        <v>46738</v>
      </c>
      <c r="C268" s="36" t="str">
        <f t="shared" si="20"/>
        <v>金</v>
      </c>
      <c r="D268" s="45" t="str">
        <f>IF(WEEKDAY(B268,2)&gt;5,"休日",IFERROR(IF(VLOOKUP(B268,祝日!B:B,1,FALSE),"休日",""),""))</f>
        <v/>
      </c>
      <c r="E268" s="172"/>
      <c r="F268" s="170" t="str">
        <f t="shared" si="21"/>
        <v/>
      </c>
      <c r="G268" s="172"/>
      <c r="H268" s="170" t="str">
        <f t="shared" si="22"/>
        <v/>
      </c>
      <c r="I268" t="str">
        <f t="shared" si="23"/>
        <v>○</v>
      </c>
      <c r="J268" t="str">
        <f>IF(AND(YEAR(B268)=YEAR($B$8)+1,MONTH(B268)=4),"×",IF(B268&lt;基本情報!$C$8,"×",IF(B268&lt;基本情報!$C$9,"-",IF(B268&gt;=基本情報!$E$9+1,"×",IF(AND(B268&gt;=基本情報!$C$9,B268&lt;=基本情報!$E$9),"○",IF(TRUE,"×"))))))</f>
        <v>×</v>
      </c>
      <c r="K268" t="str">
        <f>IF(AND(YEAR(B268)=YEAR($B$8)+1,MONTH(B268)=4),"×",IF(B268&lt;基本情報!$C$12,"×",IF(B268&lt;基本情報!$C$13,"-",IF(B268&gt;=基本情報!$E$13+1,"×",IF(AND(B268&gt;=基本情報!$C$13,B268&lt;=基本情報!$E$13),"○",IF(TRUE,"×"))))))</f>
        <v>×</v>
      </c>
    </row>
    <row r="269" spans="2:11" x14ac:dyDescent="0.4">
      <c r="B269" s="8">
        <f t="shared" si="24"/>
        <v>46739</v>
      </c>
      <c r="C269" s="36" t="str">
        <f t="shared" si="20"/>
        <v>土</v>
      </c>
      <c r="D269" s="45" t="str">
        <f>IF(WEEKDAY(B269,2)&gt;5,"休日",IFERROR(IF(VLOOKUP(B269,祝日!B:B,1,FALSE),"休日",""),""))</f>
        <v>休日</v>
      </c>
      <c r="E269" s="172"/>
      <c r="F269" s="170" t="str">
        <f t="shared" si="21"/>
        <v>休工</v>
      </c>
      <c r="G269" s="172"/>
      <c r="H269" s="170" t="str">
        <f t="shared" si="22"/>
        <v>休工</v>
      </c>
      <c r="I269" t="str">
        <f t="shared" si="23"/>
        <v>○</v>
      </c>
      <c r="J269" t="str">
        <f>IF(AND(YEAR(B269)=YEAR($B$8)+1,MONTH(B269)=4),"×",IF(B269&lt;基本情報!$C$8,"×",IF(B269&lt;基本情報!$C$9,"-",IF(B269&gt;=基本情報!$E$9+1,"×",IF(AND(B269&gt;=基本情報!$C$9,B269&lt;=基本情報!$E$9),"○",IF(TRUE,"×"))))))</f>
        <v>×</v>
      </c>
      <c r="K269" t="str">
        <f>IF(AND(YEAR(B269)=YEAR($B$8)+1,MONTH(B269)=4),"×",IF(B269&lt;基本情報!$C$12,"×",IF(B269&lt;基本情報!$C$13,"-",IF(B269&gt;=基本情報!$E$13+1,"×",IF(AND(B269&gt;=基本情報!$C$13,B269&lt;=基本情報!$E$13),"○",IF(TRUE,"×"))))))</f>
        <v>×</v>
      </c>
    </row>
    <row r="270" spans="2:11" x14ac:dyDescent="0.4">
      <c r="B270" s="8">
        <f t="shared" si="24"/>
        <v>46740</v>
      </c>
      <c r="C270" s="36" t="str">
        <f t="shared" si="20"/>
        <v>日</v>
      </c>
      <c r="D270" s="45" t="str">
        <f>IF(WEEKDAY(B270,2)&gt;5,"休日",IFERROR(IF(VLOOKUP(B270,祝日!B:B,1,FALSE),"休日",""),""))</f>
        <v>休日</v>
      </c>
      <c r="E270" s="172"/>
      <c r="F270" s="170" t="str">
        <f t="shared" si="21"/>
        <v>休工</v>
      </c>
      <c r="G270" s="172"/>
      <c r="H270" s="170" t="str">
        <f t="shared" si="22"/>
        <v>休工</v>
      </c>
      <c r="I270" t="str">
        <f t="shared" si="23"/>
        <v>○</v>
      </c>
      <c r="J270" t="str">
        <f>IF(AND(YEAR(B270)=YEAR($B$8)+1,MONTH(B270)=4),"×",IF(B270&lt;基本情報!$C$8,"×",IF(B270&lt;基本情報!$C$9,"-",IF(B270&gt;=基本情報!$E$9+1,"×",IF(AND(B270&gt;=基本情報!$C$9,B270&lt;=基本情報!$E$9),"○",IF(TRUE,"×"))))))</f>
        <v>×</v>
      </c>
      <c r="K270" t="str">
        <f>IF(AND(YEAR(B270)=YEAR($B$8)+1,MONTH(B270)=4),"×",IF(B270&lt;基本情報!$C$12,"×",IF(B270&lt;基本情報!$C$13,"-",IF(B270&gt;=基本情報!$E$13+1,"×",IF(AND(B270&gt;=基本情報!$C$13,B270&lt;=基本情報!$E$13),"○",IF(TRUE,"×"))))))</f>
        <v>×</v>
      </c>
    </row>
    <row r="271" spans="2:11" x14ac:dyDescent="0.4">
      <c r="B271" s="8">
        <f t="shared" si="24"/>
        <v>46741</v>
      </c>
      <c r="C271" s="36" t="str">
        <f t="shared" si="20"/>
        <v>月</v>
      </c>
      <c r="D271" s="45" t="str">
        <f>IF(WEEKDAY(B271,2)&gt;5,"休日",IFERROR(IF(VLOOKUP(B271,祝日!B:B,1,FALSE),"休日",""),""))</f>
        <v/>
      </c>
      <c r="E271" s="172"/>
      <c r="F271" s="170" t="str">
        <f t="shared" si="21"/>
        <v/>
      </c>
      <c r="G271" s="172"/>
      <c r="H271" s="170" t="str">
        <f t="shared" si="22"/>
        <v/>
      </c>
      <c r="I271" t="str">
        <f t="shared" si="23"/>
        <v>○</v>
      </c>
      <c r="J271" t="str">
        <f>IF(AND(YEAR(B271)=YEAR($B$8)+1,MONTH(B271)=4),"×",IF(B271&lt;基本情報!$C$8,"×",IF(B271&lt;基本情報!$C$9,"-",IF(B271&gt;=基本情報!$E$9+1,"×",IF(AND(B271&gt;=基本情報!$C$9,B271&lt;=基本情報!$E$9),"○",IF(TRUE,"×"))))))</f>
        <v>×</v>
      </c>
      <c r="K271" t="str">
        <f>IF(AND(YEAR(B271)=YEAR($B$8)+1,MONTH(B271)=4),"×",IF(B271&lt;基本情報!$C$12,"×",IF(B271&lt;基本情報!$C$13,"-",IF(B271&gt;=基本情報!$E$13+1,"×",IF(AND(B271&gt;=基本情報!$C$13,B271&lt;=基本情報!$E$13),"○",IF(TRUE,"×"))))))</f>
        <v>×</v>
      </c>
    </row>
    <row r="272" spans="2:11" x14ac:dyDescent="0.4">
      <c r="B272" s="8">
        <f t="shared" si="24"/>
        <v>46742</v>
      </c>
      <c r="C272" s="36" t="str">
        <f t="shared" si="20"/>
        <v>火</v>
      </c>
      <c r="D272" s="45" t="str">
        <f>IF(WEEKDAY(B272,2)&gt;5,"休日",IFERROR(IF(VLOOKUP(B272,祝日!B:B,1,FALSE),"休日",""),""))</f>
        <v/>
      </c>
      <c r="E272" s="172"/>
      <c r="F272" s="170" t="str">
        <f t="shared" si="21"/>
        <v/>
      </c>
      <c r="G272" s="172"/>
      <c r="H272" s="170" t="str">
        <f t="shared" si="22"/>
        <v/>
      </c>
      <c r="I272" t="str">
        <f t="shared" si="23"/>
        <v>○</v>
      </c>
      <c r="J272" t="str">
        <f>IF(AND(YEAR(B272)=YEAR($B$8)+1,MONTH(B272)=4),"×",IF(B272&lt;基本情報!$C$8,"×",IF(B272&lt;基本情報!$C$9,"-",IF(B272&gt;=基本情報!$E$9+1,"×",IF(AND(B272&gt;=基本情報!$C$9,B272&lt;=基本情報!$E$9),"○",IF(TRUE,"×"))))))</f>
        <v>×</v>
      </c>
      <c r="K272" t="str">
        <f>IF(AND(YEAR(B272)=YEAR($B$8)+1,MONTH(B272)=4),"×",IF(B272&lt;基本情報!$C$12,"×",IF(B272&lt;基本情報!$C$13,"-",IF(B272&gt;=基本情報!$E$13+1,"×",IF(AND(B272&gt;=基本情報!$C$13,B272&lt;=基本情報!$E$13),"○",IF(TRUE,"×"))))))</f>
        <v>×</v>
      </c>
    </row>
    <row r="273" spans="2:11" x14ac:dyDescent="0.4">
      <c r="B273" s="8">
        <f t="shared" si="24"/>
        <v>46743</v>
      </c>
      <c r="C273" s="36" t="str">
        <f t="shared" si="20"/>
        <v>水</v>
      </c>
      <c r="D273" s="45" t="str">
        <f>IF(WEEKDAY(B273,2)&gt;5,"休日",IFERROR(IF(VLOOKUP(B273,祝日!B:B,1,FALSE),"休日",""),""))</f>
        <v/>
      </c>
      <c r="E273" s="172"/>
      <c r="F273" s="170" t="str">
        <f t="shared" si="21"/>
        <v/>
      </c>
      <c r="G273" s="172"/>
      <c r="H273" s="170" t="str">
        <f t="shared" si="22"/>
        <v/>
      </c>
      <c r="I273" t="str">
        <f t="shared" si="23"/>
        <v>○</v>
      </c>
      <c r="J273" t="str">
        <f>IF(AND(YEAR(B273)=YEAR($B$8)+1,MONTH(B273)=4),"×",IF(B273&lt;基本情報!$C$8,"×",IF(B273&lt;基本情報!$C$9,"-",IF(B273&gt;=基本情報!$E$9+1,"×",IF(AND(B273&gt;=基本情報!$C$9,B273&lt;=基本情報!$E$9),"○",IF(TRUE,"×"))))))</f>
        <v>×</v>
      </c>
      <c r="K273" t="str">
        <f>IF(AND(YEAR(B273)=YEAR($B$8)+1,MONTH(B273)=4),"×",IF(B273&lt;基本情報!$C$12,"×",IF(B273&lt;基本情報!$C$13,"-",IF(B273&gt;=基本情報!$E$13+1,"×",IF(AND(B273&gt;=基本情報!$C$13,B273&lt;=基本情報!$E$13),"○",IF(TRUE,"×"))))))</f>
        <v>×</v>
      </c>
    </row>
    <row r="274" spans="2:11" x14ac:dyDescent="0.4">
      <c r="B274" s="8">
        <f t="shared" si="24"/>
        <v>46744</v>
      </c>
      <c r="C274" s="36" t="str">
        <f t="shared" si="20"/>
        <v>木</v>
      </c>
      <c r="D274" s="45" t="str">
        <f>IF(WEEKDAY(B274,2)&gt;5,"休日",IFERROR(IF(VLOOKUP(B274,祝日!B:B,1,FALSE),"休日",""),""))</f>
        <v/>
      </c>
      <c r="E274" s="172"/>
      <c r="F274" s="170" t="str">
        <f t="shared" si="21"/>
        <v/>
      </c>
      <c r="G274" s="172"/>
      <c r="H274" s="170" t="str">
        <f t="shared" si="22"/>
        <v/>
      </c>
      <c r="I274" t="str">
        <f t="shared" si="23"/>
        <v>○</v>
      </c>
      <c r="J274" t="str">
        <f>IF(AND(YEAR(B274)=YEAR($B$8)+1,MONTH(B274)=4),"×",IF(B274&lt;基本情報!$C$8,"×",IF(B274&lt;基本情報!$C$9,"-",IF(B274&gt;=基本情報!$E$9+1,"×",IF(AND(B274&gt;=基本情報!$C$9,B274&lt;=基本情報!$E$9),"○",IF(TRUE,"×"))))))</f>
        <v>×</v>
      </c>
      <c r="K274" t="str">
        <f>IF(AND(YEAR(B274)=YEAR($B$8)+1,MONTH(B274)=4),"×",IF(B274&lt;基本情報!$C$12,"×",IF(B274&lt;基本情報!$C$13,"-",IF(B274&gt;=基本情報!$E$13+1,"×",IF(AND(B274&gt;=基本情報!$C$13,B274&lt;=基本情報!$E$13),"○",IF(TRUE,"×"))))))</f>
        <v>×</v>
      </c>
    </row>
    <row r="275" spans="2:11" x14ac:dyDescent="0.4">
      <c r="B275" s="8">
        <f t="shared" si="24"/>
        <v>46745</v>
      </c>
      <c r="C275" s="36" t="str">
        <f t="shared" si="20"/>
        <v>金</v>
      </c>
      <c r="D275" s="45" t="str">
        <f>IF(WEEKDAY(B275,2)&gt;5,"休日",IFERROR(IF(VLOOKUP(B275,祝日!B:B,1,FALSE),"休日",""),""))</f>
        <v/>
      </c>
      <c r="E275" s="172"/>
      <c r="F275" s="170" t="str">
        <f t="shared" si="21"/>
        <v/>
      </c>
      <c r="G275" s="172"/>
      <c r="H275" s="170" t="str">
        <f t="shared" si="22"/>
        <v/>
      </c>
      <c r="I275" t="str">
        <f t="shared" si="23"/>
        <v>○</v>
      </c>
      <c r="J275" t="str">
        <f>IF(AND(YEAR(B275)=YEAR($B$8)+1,MONTH(B275)=4),"×",IF(B275&lt;基本情報!$C$8,"×",IF(B275&lt;基本情報!$C$9,"-",IF(B275&gt;=基本情報!$E$9+1,"×",IF(AND(B275&gt;=基本情報!$C$9,B275&lt;=基本情報!$E$9),"○",IF(TRUE,"×"))))))</f>
        <v>×</v>
      </c>
      <c r="K275" t="str">
        <f>IF(AND(YEAR(B275)=YEAR($B$8)+1,MONTH(B275)=4),"×",IF(B275&lt;基本情報!$C$12,"×",IF(B275&lt;基本情報!$C$13,"-",IF(B275&gt;=基本情報!$E$13+1,"×",IF(AND(B275&gt;=基本情報!$C$13,B275&lt;=基本情報!$E$13),"○",IF(TRUE,"×"))))))</f>
        <v>×</v>
      </c>
    </row>
    <row r="276" spans="2:11" x14ac:dyDescent="0.4">
      <c r="B276" s="8">
        <f t="shared" si="24"/>
        <v>46746</v>
      </c>
      <c r="C276" s="36" t="str">
        <f t="shared" si="20"/>
        <v>土</v>
      </c>
      <c r="D276" s="45" t="str">
        <f>IF(WEEKDAY(B276,2)&gt;5,"休日",IFERROR(IF(VLOOKUP(B276,祝日!B:B,1,FALSE),"休日",""),""))</f>
        <v>休日</v>
      </c>
      <c r="E276" s="172"/>
      <c r="F276" s="170" t="str">
        <f t="shared" si="21"/>
        <v>休工</v>
      </c>
      <c r="G276" s="172"/>
      <c r="H276" s="170" t="str">
        <f t="shared" si="22"/>
        <v>休工</v>
      </c>
      <c r="I276" t="str">
        <f t="shared" si="23"/>
        <v>○</v>
      </c>
      <c r="J276" t="str">
        <f>IF(AND(YEAR(B276)=YEAR($B$8)+1,MONTH(B276)=4),"×",IF(B276&lt;基本情報!$C$8,"×",IF(B276&lt;基本情報!$C$9,"-",IF(B276&gt;=基本情報!$E$9+1,"×",IF(AND(B276&gt;=基本情報!$C$9,B276&lt;=基本情報!$E$9),"○",IF(TRUE,"×"))))))</f>
        <v>×</v>
      </c>
      <c r="K276" t="str">
        <f>IF(AND(YEAR(B276)=YEAR($B$8)+1,MONTH(B276)=4),"×",IF(B276&lt;基本情報!$C$12,"×",IF(B276&lt;基本情報!$C$13,"-",IF(B276&gt;=基本情報!$E$13+1,"×",IF(AND(B276&gt;=基本情報!$C$13,B276&lt;=基本情報!$E$13),"○",IF(TRUE,"×"))))))</f>
        <v>×</v>
      </c>
    </row>
    <row r="277" spans="2:11" x14ac:dyDescent="0.4">
      <c r="B277" s="8">
        <f t="shared" si="24"/>
        <v>46747</v>
      </c>
      <c r="C277" s="36" t="str">
        <f t="shared" si="20"/>
        <v>日</v>
      </c>
      <c r="D277" s="45" t="str">
        <f>IF(WEEKDAY(B277,2)&gt;5,"休日",IFERROR(IF(VLOOKUP(B277,祝日!B:B,1,FALSE),"休日",""),""))</f>
        <v>休日</v>
      </c>
      <c r="E277" s="172"/>
      <c r="F277" s="170" t="str">
        <f t="shared" si="21"/>
        <v>休工</v>
      </c>
      <c r="G277" s="172"/>
      <c r="H277" s="170" t="str">
        <f t="shared" si="22"/>
        <v>休工</v>
      </c>
      <c r="I277" t="str">
        <f t="shared" si="23"/>
        <v>○</v>
      </c>
      <c r="J277" t="str">
        <f>IF(AND(YEAR(B277)=YEAR($B$8)+1,MONTH(B277)=4),"×",IF(B277&lt;基本情報!$C$8,"×",IF(B277&lt;基本情報!$C$9,"-",IF(B277&gt;=基本情報!$E$9+1,"×",IF(AND(B277&gt;=基本情報!$C$9,B277&lt;=基本情報!$E$9),"○",IF(TRUE,"×"))))))</f>
        <v>×</v>
      </c>
      <c r="K277" t="str">
        <f>IF(AND(YEAR(B277)=YEAR($B$8)+1,MONTH(B277)=4),"×",IF(B277&lt;基本情報!$C$12,"×",IF(B277&lt;基本情報!$C$13,"-",IF(B277&gt;=基本情報!$E$13+1,"×",IF(AND(B277&gt;=基本情報!$C$13,B277&lt;=基本情報!$E$13),"○",IF(TRUE,"×"))))))</f>
        <v>×</v>
      </c>
    </row>
    <row r="278" spans="2:11" x14ac:dyDescent="0.4">
      <c r="B278" s="8">
        <f t="shared" si="24"/>
        <v>46748</v>
      </c>
      <c r="C278" s="36" t="str">
        <f t="shared" si="20"/>
        <v>月</v>
      </c>
      <c r="D278" s="45" t="str">
        <f>IF(WEEKDAY(B278,2)&gt;5,"休日",IFERROR(IF(VLOOKUP(B278,祝日!B:B,1,FALSE),"休日",""),""))</f>
        <v/>
      </c>
      <c r="E278" s="172"/>
      <c r="F278" s="170" t="str">
        <f t="shared" si="21"/>
        <v/>
      </c>
      <c r="G278" s="172"/>
      <c r="H278" s="170" t="str">
        <f t="shared" si="22"/>
        <v/>
      </c>
      <c r="I278" t="str">
        <f t="shared" si="23"/>
        <v>○</v>
      </c>
      <c r="J278" t="str">
        <f>IF(AND(YEAR(B278)=YEAR($B$8)+1,MONTH(B278)=4),"×",IF(B278&lt;基本情報!$C$8,"×",IF(B278&lt;基本情報!$C$9,"-",IF(B278&gt;=基本情報!$E$9+1,"×",IF(AND(B278&gt;=基本情報!$C$9,B278&lt;=基本情報!$E$9),"○",IF(TRUE,"×"))))))</f>
        <v>×</v>
      </c>
      <c r="K278" t="str">
        <f>IF(AND(YEAR(B278)=YEAR($B$8)+1,MONTH(B278)=4),"×",IF(B278&lt;基本情報!$C$12,"×",IF(B278&lt;基本情報!$C$13,"-",IF(B278&gt;=基本情報!$E$13+1,"×",IF(AND(B278&gt;=基本情報!$C$13,B278&lt;=基本情報!$E$13),"○",IF(TRUE,"×"))))))</f>
        <v>×</v>
      </c>
    </row>
    <row r="279" spans="2:11" x14ac:dyDescent="0.4">
      <c r="B279" s="8">
        <f t="shared" si="24"/>
        <v>46749</v>
      </c>
      <c r="C279" s="36" t="str">
        <f t="shared" si="20"/>
        <v>火</v>
      </c>
      <c r="D279" s="45" t="str">
        <f>IF(WEEKDAY(B279,2)&gt;5,"休日",IFERROR(IF(VLOOKUP(B279,祝日!B:B,1,FALSE),"休日",""),""))</f>
        <v/>
      </c>
      <c r="E279" s="172"/>
      <c r="F279" s="170" t="str">
        <f t="shared" si="21"/>
        <v/>
      </c>
      <c r="G279" s="172"/>
      <c r="H279" s="170" t="str">
        <f t="shared" si="22"/>
        <v/>
      </c>
      <c r="I279" t="str">
        <f t="shared" si="23"/>
        <v>○</v>
      </c>
      <c r="J279" t="str">
        <f>IF(AND(YEAR(B279)=YEAR($B$8)+1,MONTH(B279)=4),"×",IF(B279&lt;基本情報!$C$8,"×",IF(B279&lt;基本情報!$C$9,"-",IF(B279&gt;=基本情報!$E$9+1,"×",IF(AND(B279&gt;=基本情報!$C$9,B279&lt;=基本情報!$E$9),"○",IF(TRUE,"×"))))))</f>
        <v>×</v>
      </c>
      <c r="K279" t="str">
        <f>IF(AND(YEAR(B279)=YEAR($B$8)+1,MONTH(B279)=4),"×",IF(B279&lt;基本情報!$C$12,"×",IF(B279&lt;基本情報!$C$13,"-",IF(B279&gt;=基本情報!$E$13+1,"×",IF(AND(B279&gt;=基本情報!$C$13,B279&lt;=基本情報!$E$13),"○",IF(TRUE,"×"))))))</f>
        <v>×</v>
      </c>
    </row>
    <row r="280" spans="2:11" x14ac:dyDescent="0.4">
      <c r="B280" s="8">
        <f t="shared" si="24"/>
        <v>46750</v>
      </c>
      <c r="C280" s="36" t="str">
        <f t="shared" si="20"/>
        <v>水</v>
      </c>
      <c r="D280" s="45" t="str">
        <f>IF(WEEKDAY(B280,2)&gt;5,"休日",IFERROR(IF(VLOOKUP(B280,祝日!B:B,1,FALSE),"休日",""),""))</f>
        <v/>
      </c>
      <c r="E280" s="172" t="s">
        <v>107</v>
      </c>
      <c r="F280" s="170" t="str">
        <f t="shared" si="21"/>
        <v>休工</v>
      </c>
      <c r="G280" s="172"/>
      <c r="H280" s="170" t="str">
        <f t="shared" si="22"/>
        <v/>
      </c>
      <c r="I280" t="str">
        <f t="shared" si="23"/>
        <v/>
      </c>
      <c r="J280" t="str">
        <f>IF(AND(YEAR(B280)=YEAR($B$8)+1,MONTH(B280)=4),"×",IF(B280&lt;基本情報!$C$8,"×",IF(B280&lt;基本情報!$C$9,"-",IF(B280&gt;=基本情報!$E$9+1,"×",IF(AND(B280&gt;=基本情報!$C$9,B280&lt;=基本情報!$E$9),"○",IF(TRUE,"×"))))))</f>
        <v>×</v>
      </c>
      <c r="K280" t="str">
        <f>IF(AND(YEAR(B280)=YEAR($B$8)+1,MONTH(B280)=4),"×",IF(B280&lt;基本情報!$C$12,"×",IF(B280&lt;基本情報!$C$13,"-",IF(B280&gt;=基本情報!$E$13+1,"×",IF(AND(B280&gt;=基本情報!$C$13,B280&lt;=基本情報!$E$13),"○",IF(TRUE,"×"))))))</f>
        <v>×</v>
      </c>
    </row>
    <row r="281" spans="2:11" x14ac:dyDescent="0.4">
      <c r="B281" s="8">
        <f t="shared" si="24"/>
        <v>46751</v>
      </c>
      <c r="C281" s="36" t="str">
        <f t="shared" si="20"/>
        <v>木</v>
      </c>
      <c r="D281" s="45" t="str">
        <f>IF(WEEKDAY(B281,2)&gt;5,"休日",IFERROR(IF(VLOOKUP(B281,祝日!B:B,1,FALSE),"休日",""),""))</f>
        <v/>
      </c>
      <c r="E281" s="172" t="s">
        <v>107</v>
      </c>
      <c r="F281" s="170" t="str">
        <f t="shared" si="21"/>
        <v>休工</v>
      </c>
      <c r="G281" s="172"/>
      <c r="H281" s="170" t="str">
        <f t="shared" si="22"/>
        <v/>
      </c>
      <c r="I281" t="str">
        <f t="shared" si="23"/>
        <v/>
      </c>
      <c r="J281" t="str">
        <f>IF(AND(YEAR(B281)=YEAR($B$8)+1,MONTH(B281)=4),"×",IF(B281&lt;基本情報!$C$8,"×",IF(B281&lt;基本情報!$C$9,"-",IF(B281&gt;=基本情報!$E$9+1,"×",IF(AND(B281&gt;=基本情報!$C$9,B281&lt;=基本情報!$E$9),"○",IF(TRUE,"×"))))))</f>
        <v>×</v>
      </c>
      <c r="K281" t="str">
        <f>IF(AND(YEAR(B281)=YEAR($B$8)+1,MONTH(B281)=4),"×",IF(B281&lt;基本情報!$C$12,"×",IF(B281&lt;基本情報!$C$13,"-",IF(B281&gt;=基本情報!$E$13+1,"×",IF(AND(B281&gt;=基本情報!$C$13,B281&lt;=基本情報!$E$13),"○",IF(TRUE,"×"))))))</f>
        <v>×</v>
      </c>
    </row>
    <row r="282" spans="2:11" x14ac:dyDescent="0.4">
      <c r="B282" s="8">
        <f t="shared" si="24"/>
        <v>46752</v>
      </c>
      <c r="C282" s="36" t="str">
        <f t="shared" si="20"/>
        <v>金</v>
      </c>
      <c r="D282" s="45" t="str">
        <f>IF(WEEKDAY(B282,2)&gt;5,"休日",IFERROR(IF(VLOOKUP(B282,祝日!B:B,1,FALSE),"休日",""),""))</f>
        <v/>
      </c>
      <c r="E282" s="172" t="s">
        <v>107</v>
      </c>
      <c r="F282" s="170" t="str">
        <f t="shared" si="21"/>
        <v>休工</v>
      </c>
      <c r="G282" s="172"/>
      <c r="H282" s="170" t="str">
        <f t="shared" si="22"/>
        <v/>
      </c>
      <c r="I282" t="str">
        <f t="shared" si="23"/>
        <v/>
      </c>
      <c r="J282" t="str">
        <f>IF(AND(YEAR(B282)=YEAR($B$8)+1,MONTH(B282)=4),"×",IF(B282&lt;基本情報!$C$8,"×",IF(B282&lt;基本情報!$C$9,"-",IF(B282&gt;=基本情報!$E$9+1,"×",IF(AND(B282&gt;=基本情報!$C$9,B282&lt;=基本情報!$E$9),"○",IF(TRUE,"×"))))))</f>
        <v>×</v>
      </c>
      <c r="K282" t="str">
        <f>IF(AND(YEAR(B282)=YEAR($B$8)+1,MONTH(B282)=4),"×",IF(B282&lt;基本情報!$C$12,"×",IF(B282&lt;基本情報!$C$13,"-",IF(B282&gt;=基本情報!$E$13+1,"×",IF(AND(B282&gt;=基本情報!$C$13,B282&lt;=基本情報!$E$13),"○",IF(TRUE,"×"))))))</f>
        <v>×</v>
      </c>
    </row>
    <row r="283" spans="2:11" x14ac:dyDescent="0.4">
      <c r="B283" s="8">
        <f t="shared" si="24"/>
        <v>46753</v>
      </c>
      <c r="C283" s="36" t="str">
        <f t="shared" si="20"/>
        <v>土</v>
      </c>
      <c r="D283" s="45" t="str">
        <f>IF(WEEKDAY(B283,2)&gt;5,"休日",IFERROR(IF(VLOOKUP(B283,祝日!B:B,1,FALSE),"休日",""),""))</f>
        <v>休日</v>
      </c>
      <c r="E283" s="172" t="s">
        <v>107</v>
      </c>
      <c r="F283" s="170" t="str">
        <f t="shared" si="21"/>
        <v>休工</v>
      </c>
      <c r="G283" s="172"/>
      <c r="H283" s="170" t="str">
        <f t="shared" si="22"/>
        <v>休工</v>
      </c>
      <c r="I283" t="str">
        <f t="shared" si="23"/>
        <v>○</v>
      </c>
      <c r="J283" t="str">
        <f>IF(AND(YEAR(B283)=YEAR($B$8)+1,MONTH(B283)=4),"×",IF(B283&lt;基本情報!$C$8,"×",IF(B283&lt;基本情報!$C$9,"-",IF(B283&gt;=基本情報!$E$9+1,"×",IF(AND(B283&gt;=基本情報!$C$9,B283&lt;=基本情報!$E$9),"○",IF(TRUE,"×"))))))</f>
        <v>×</v>
      </c>
      <c r="K283" t="str">
        <f>IF(AND(YEAR(B283)=YEAR($B$8)+1,MONTH(B283)=4),"×",IF(B283&lt;基本情報!$C$12,"×",IF(B283&lt;基本情報!$C$13,"-",IF(B283&gt;=基本情報!$E$13+1,"×",IF(AND(B283&gt;=基本情報!$C$13,B283&lt;=基本情報!$E$13),"○",IF(TRUE,"×"))))))</f>
        <v>×</v>
      </c>
    </row>
    <row r="284" spans="2:11" x14ac:dyDescent="0.4">
      <c r="B284" s="8">
        <f t="shared" si="24"/>
        <v>46754</v>
      </c>
      <c r="C284" s="36" t="str">
        <f t="shared" si="20"/>
        <v>日</v>
      </c>
      <c r="D284" s="45" t="str">
        <f>IF(WEEKDAY(B284,2)&gt;5,"休日",IFERROR(IF(VLOOKUP(B284,祝日!B:B,1,FALSE),"休日",""),""))</f>
        <v>休日</v>
      </c>
      <c r="E284" s="172" t="s">
        <v>107</v>
      </c>
      <c r="F284" s="170" t="str">
        <f t="shared" si="21"/>
        <v>休工</v>
      </c>
      <c r="G284" s="172"/>
      <c r="H284" s="170" t="str">
        <f t="shared" si="22"/>
        <v>休工</v>
      </c>
      <c r="I284" t="str">
        <f t="shared" si="23"/>
        <v>○</v>
      </c>
      <c r="J284" t="str">
        <f>IF(AND(YEAR(B284)=YEAR($B$8)+1,MONTH(B284)=4),"×",IF(B284&lt;基本情報!$C$8,"×",IF(B284&lt;基本情報!$C$9,"-",IF(B284&gt;=基本情報!$E$9+1,"×",IF(AND(B284&gt;=基本情報!$C$9,B284&lt;=基本情報!$E$9),"○",IF(TRUE,"×"))))))</f>
        <v>×</v>
      </c>
      <c r="K284" t="str">
        <f>IF(AND(YEAR(B284)=YEAR($B$8)+1,MONTH(B284)=4),"×",IF(B284&lt;基本情報!$C$12,"×",IF(B284&lt;基本情報!$C$13,"-",IF(B284&gt;=基本情報!$E$13+1,"×",IF(AND(B284&gt;=基本情報!$C$13,B284&lt;=基本情報!$E$13),"○",IF(TRUE,"×"))))))</f>
        <v>×</v>
      </c>
    </row>
    <row r="285" spans="2:11" x14ac:dyDescent="0.4">
      <c r="B285" s="8">
        <f t="shared" si="24"/>
        <v>46755</v>
      </c>
      <c r="C285" s="36" t="str">
        <f t="shared" si="20"/>
        <v>月</v>
      </c>
      <c r="D285" s="45" t="str">
        <f>IF(WEEKDAY(B285,2)&gt;5,"休日",IFERROR(IF(VLOOKUP(B285,祝日!B:B,1,FALSE),"休日",""),""))</f>
        <v/>
      </c>
      <c r="E285" s="172" t="s">
        <v>107</v>
      </c>
      <c r="F285" s="170" t="str">
        <f t="shared" si="21"/>
        <v>休工</v>
      </c>
      <c r="G285" s="172"/>
      <c r="H285" s="170" t="str">
        <f t="shared" si="22"/>
        <v/>
      </c>
      <c r="I285" t="str">
        <f t="shared" si="23"/>
        <v/>
      </c>
      <c r="J285" t="str">
        <f>IF(AND(YEAR(B285)=YEAR($B$8)+1,MONTH(B285)=4),"×",IF(B285&lt;基本情報!$C$8,"×",IF(B285&lt;基本情報!$C$9,"-",IF(B285&gt;=基本情報!$E$9+1,"×",IF(AND(B285&gt;=基本情報!$C$9,B285&lt;=基本情報!$E$9),"○",IF(TRUE,"×"))))))</f>
        <v>×</v>
      </c>
      <c r="K285" t="str">
        <f>IF(AND(YEAR(B285)=YEAR($B$8)+1,MONTH(B285)=4),"×",IF(B285&lt;基本情報!$C$12,"×",IF(B285&lt;基本情報!$C$13,"-",IF(B285&gt;=基本情報!$E$13+1,"×",IF(AND(B285&gt;=基本情報!$C$13,B285&lt;=基本情報!$E$13),"○",IF(TRUE,"×"))))))</f>
        <v>×</v>
      </c>
    </row>
    <row r="286" spans="2:11" x14ac:dyDescent="0.4">
      <c r="B286" s="8">
        <f t="shared" si="24"/>
        <v>46756</v>
      </c>
      <c r="C286" s="36" t="str">
        <f t="shared" si="20"/>
        <v>火</v>
      </c>
      <c r="D286" s="45" t="str">
        <f>IF(WEEKDAY(B286,2)&gt;5,"休日",IFERROR(IF(VLOOKUP(B286,祝日!B:B,1,FALSE),"休日",""),""))</f>
        <v/>
      </c>
      <c r="E286" s="172"/>
      <c r="F286" s="170" t="str">
        <f t="shared" si="21"/>
        <v/>
      </c>
      <c r="G286" s="172"/>
      <c r="H286" s="170" t="str">
        <f t="shared" si="22"/>
        <v/>
      </c>
      <c r="I286" t="str">
        <f t="shared" si="23"/>
        <v>○</v>
      </c>
      <c r="J286" t="str">
        <f>IF(AND(YEAR(B286)=YEAR($B$8)+1,MONTH(B286)=4),"×",IF(B286&lt;基本情報!$C$8,"×",IF(B286&lt;基本情報!$C$9,"-",IF(B286&gt;=基本情報!$E$9+1,"×",IF(AND(B286&gt;=基本情報!$C$9,B286&lt;=基本情報!$E$9),"○",IF(TRUE,"×"))))))</f>
        <v>×</v>
      </c>
      <c r="K286" t="str">
        <f>IF(AND(YEAR(B286)=YEAR($B$8)+1,MONTH(B286)=4),"×",IF(B286&lt;基本情報!$C$12,"×",IF(B286&lt;基本情報!$C$13,"-",IF(B286&gt;=基本情報!$E$13+1,"×",IF(AND(B286&gt;=基本情報!$C$13,B286&lt;=基本情報!$E$13),"○",IF(TRUE,"×"))))))</f>
        <v>×</v>
      </c>
    </row>
    <row r="287" spans="2:11" x14ac:dyDescent="0.4">
      <c r="B287" s="8">
        <f t="shared" si="24"/>
        <v>46757</v>
      </c>
      <c r="C287" s="36" t="str">
        <f t="shared" si="20"/>
        <v>水</v>
      </c>
      <c r="D287" s="45" t="str">
        <f>IF(WEEKDAY(B287,2)&gt;5,"休日",IFERROR(IF(VLOOKUP(B287,祝日!B:B,1,FALSE),"休日",""),""))</f>
        <v/>
      </c>
      <c r="E287" s="172"/>
      <c r="F287" s="170" t="str">
        <f t="shared" si="21"/>
        <v/>
      </c>
      <c r="G287" s="172"/>
      <c r="H287" s="170" t="str">
        <f t="shared" si="22"/>
        <v/>
      </c>
      <c r="I287" t="str">
        <f t="shared" si="23"/>
        <v>○</v>
      </c>
      <c r="J287" t="str">
        <f>IF(AND(YEAR(B287)=YEAR($B$8)+1,MONTH(B287)=4),"×",IF(B287&lt;基本情報!$C$8,"×",IF(B287&lt;基本情報!$C$9,"-",IF(B287&gt;=基本情報!$E$9+1,"×",IF(AND(B287&gt;=基本情報!$C$9,B287&lt;=基本情報!$E$9),"○",IF(TRUE,"×"))))))</f>
        <v>×</v>
      </c>
      <c r="K287" t="str">
        <f>IF(AND(YEAR(B287)=YEAR($B$8)+1,MONTH(B287)=4),"×",IF(B287&lt;基本情報!$C$12,"×",IF(B287&lt;基本情報!$C$13,"-",IF(B287&gt;=基本情報!$E$13+1,"×",IF(AND(B287&gt;=基本情報!$C$13,B287&lt;=基本情報!$E$13),"○",IF(TRUE,"×"))))))</f>
        <v>×</v>
      </c>
    </row>
    <row r="288" spans="2:11" x14ac:dyDescent="0.4">
      <c r="B288" s="8">
        <f t="shared" si="24"/>
        <v>46758</v>
      </c>
      <c r="C288" s="36" t="str">
        <f t="shared" si="20"/>
        <v>木</v>
      </c>
      <c r="D288" s="45" t="str">
        <f>IF(WEEKDAY(B288,2)&gt;5,"休日",IFERROR(IF(VLOOKUP(B288,祝日!B:B,1,FALSE),"休日",""),""))</f>
        <v/>
      </c>
      <c r="E288" s="172"/>
      <c r="F288" s="170" t="str">
        <f t="shared" si="21"/>
        <v/>
      </c>
      <c r="G288" s="172"/>
      <c r="H288" s="170" t="str">
        <f t="shared" si="22"/>
        <v/>
      </c>
      <c r="I288" t="str">
        <f t="shared" si="23"/>
        <v>○</v>
      </c>
      <c r="J288" t="str">
        <f>IF(AND(YEAR(B288)=YEAR($B$8)+1,MONTH(B288)=4),"×",IF(B288&lt;基本情報!$C$8,"×",IF(B288&lt;基本情報!$C$9,"-",IF(B288&gt;=基本情報!$E$9+1,"×",IF(AND(B288&gt;=基本情報!$C$9,B288&lt;=基本情報!$E$9),"○",IF(TRUE,"×"))))))</f>
        <v>×</v>
      </c>
      <c r="K288" t="str">
        <f>IF(AND(YEAR(B288)=YEAR($B$8)+1,MONTH(B288)=4),"×",IF(B288&lt;基本情報!$C$12,"×",IF(B288&lt;基本情報!$C$13,"-",IF(B288&gt;=基本情報!$E$13+1,"×",IF(AND(B288&gt;=基本情報!$C$13,B288&lt;=基本情報!$E$13),"○",IF(TRUE,"×"))))))</f>
        <v>×</v>
      </c>
    </row>
    <row r="289" spans="2:11" x14ac:dyDescent="0.4">
      <c r="B289" s="8">
        <f t="shared" si="24"/>
        <v>46759</v>
      </c>
      <c r="C289" s="36" t="str">
        <f t="shared" si="20"/>
        <v>金</v>
      </c>
      <c r="D289" s="45" t="str">
        <f>IF(WEEKDAY(B289,2)&gt;5,"休日",IFERROR(IF(VLOOKUP(B289,祝日!B:B,1,FALSE),"休日",""),""))</f>
        <v/>
      </c>
      <c r="E289" s="172"/>
      <c r="F289" s="170" t="str">
        <f t="shared" si="21"/>
        <v/>
      </c>
      <c r="G289" s="172"/>
      <c r="H289" s="170" t="str">
        <f t="shared" si="22"/>
        <v/>
      </c>
      <c r="I289" t="str">
        <f t="shared" si="23"/>
        <v>○</v>
      </c>
      <c r="J289" t="str">
        <f>IF(AND(YEAR(B289)=YEAR($B$8)+1,MONTH(B289)=4),"×",IF(B289&lt;基本情報!$C$8,"×",IF(B289&lt;基本情報!$C$9,"-",IF(B289&gt;=基本情報!$E$9+1,"×",IF(AND(B289&gt;=基本情報!$C$9,B289&lt;=基本情報!$E$9),"○",IF(TRUE,"×"))))))</f>
        <v>×</v>
      </c>
      <c r="K289" t="str">
        <f>IF(AND(YEAR(B289)=YEAR($B$8)+1,MONTH(B289)=4),"×",IF(B289&lt;基本情報!$C$12,"×",IF(B289&lt;基本情報!$C$13,"-",IF(B289&gt;=基本情報!$E$13+1,"×",IF(AND(B289&gt;=基本情報!$C$13,B289&lt;=基本情報!$E$13),"○",IF(TRUE,"×"))))))</f>
        <v>×</v>
      </c>
    </row>
    <row r="290" spans="2:11" x14ac:dyDescent="0.4">
      <c r="B290" s="8">
        <f t="shared" si="24"/>
        <v>46760</v>
      </c>
      <c r="C290" s="36" t="str">
        <f t="shared" si="20"/>
        <v>土</v>
      </c>
      <c r="D290" s="45" t="str">
        <f>IF(WEEKDAY(B290,2)&gt;5,"休日",IFERROR(IF(VLOOKUP(B290,祝日!B:B,1,FALSE),"休日",""),""))</f>
        <v>休日</v>
      </c>
      <c r="E290" s="172"/>
      <c r="F290" s="170" t="str">
        <f t="shared" si="21"/>
        <v>休工</v>
      </c>
      <c r="G290" s="172"/>
      <c r="H290" s="170" t="str">
        <f t="shared" si="22"/>
        <v>休工</v>
      </c>
      <c r="I290" t="str">
        <f t="shared" si="23"/>
        <v>○</v>
      </c>
      <c r="J290" t="str">
        <f>IF(AND(YEAR(B290)=YEAR($B$8)+1,MONTH(B290)=4),"×",IF(B290&lt;基本情報!$C$8,"×",IF(B290&lt;基本情報!$C$9,"-",IF(B290&gt;=基本情報!$E$9+1,"×",IF(AND(B290&gt;=基本情報!$C$9,B290&lt;=基本情報!$E$9),"○",IF(TRUE,"×"))))))</f>
        <v>×</v>
      </c>
      <c r="K290" t="str">
        <f>IF(AND(YEAR(B290)=YEAR($B$8)+1,MONTH(B290)=4),"×",IF(B290&lt;基本情報!$C$12,"×",IF(B290&lt;基本情報!$C$13,"-",IF(B290&gt;=基本情報!$E$13+1,"×",IF(AND(B290&gt;=基本情報!$C$13,B290&lt;=基本情報!$E$13),"○",IF(TRUE,"×"))))))</f>
        <v>×</v>
      </c>
    </row>
    <row r="291" spans="2:11" x14ac:dyDescent="0.4">
      <c r="B291" s="8">
        <f t="shared" si="24"/>
        <v>46761</v>
      </c>
      <c r="C291" s="36" t="str">
        <f t="shared" si="20"/>
        <v>日</v>
      </c>
      <c r="D291" s="45" t="str">
        <f>IF(WEEKDAY(B291,2)&gt;5,"休日",IFERROR(IF(VLOOKUP(B291,祝日!B:B,1,FALSE),"休日",""),""))</f>
        <v>休日</v>
      </c>
      <c r="E291" s="172"/>
      <c r="F291" s="170" t="str">
        <f t="shared" si="21"/>
        <v>休工</v>
      </c>
      <c r="G291" s="172"/>
      <c r="H291" s="170" t="str">
        <f t="shared" si="22"/>
        <v>休工</v>
      </c>
      <c r="I291" t="str">
        <f t="shared" si="23"/>
        <v>○</v>
      </c>
      <c r="J291" t="str">
        <f>IF(AND(YEAR(B291)=YEAR($B$8)+1,MONTH(B291)=4),"×",IF(B291&lt;基本情報!$C$8,"×",IF(B291&lt;基本情報!$C$9,"-",IF(B291&gt;=基本情報!$E$9+1,"×",IF(AND(B291&gt;=基本情報!$C$9,B291&lt;=基本情報!$E$9),"○",IF(TRUE,"×"))))))</f>
        <v>×</v>
      </c>
      <c r="K291" t="str">
        <f>IF(AND(YEAR(B291)=YEAR($B$8)+1,MONTH(B291)=4),"×",IF(B291&lt;基本情報!$C$12,"×",IF(B291&lt;基本情報!$C$13,"-",IF(B291&gt;=基本情報!$E$13+1,"×",IF(AND(B291&gt;=基本情報!$C$13,B291&lt;=基本情報!$E$13),"○",IF(TRUE,"×"))))))</f>
        <v>×</v>
      </c>
    </row>
    <row r="292" spans="2:11" x14ac:dyDescent="0.4">
      <c r="B292" s="8">
        <f t="shared" si="24"/>
        <v>46762</v>
      </c>
      <c r="C292" s="36" t="str">
        <f t="shared" si="20"/>
        <v>月</v>
      </c>
      <c r="D292" s="45" t="str">
        <f>IF(WEEKDAY(B292,2)&gt;5,"休日",IFERROR(IF(VLOOKUP(B292,祝日!B:B,1,FALSE),"休日",""),""))</f>
        <v>休日</v>
      </c>
      <c r="E292" s="172"/>
      <c r="F292" s="170" t="str">
        <f t="shared" si="21"/>
        <v>休工</v>
      </c>
      <c r="G292" s="172"/>
      <c r="H292" s="170" t="str">
        <f t="shared" si="22"/>
        <v>休工</v>
      </c>
      <c r="I292" t="str">
        <f t="shared" si="23"/>
        <v>○</v>
      </c>
      <c r="J292" t="str">
        <f>IF(AND(YEAR(B292)=YEAR($B$8)+1,MONTH(B292)=4),"×",IF(B292&lt;基本情報!$C$8,"×",IF(B292&lt;基本情報!$C$9,"-",IF(B292&gt;=基本情報!$E$9+1,"×",IF(AND(B292&gt;=基本情報!$C$9,B292&lt;=基本情報!$E$9),"○",IF(TRUE,"×"))))))</f>
        <v>×</v>
      </c>
      <c r="K292" t="str">
        <f>IF(AND(YEAR(B292)=YEAR($B$8)+1,MONTH(B292)=4),"×",IF(B292&lt;基本情報!$C$12,"×",IF(B292&lt;基本情報!$C$13,"-",IF(B292&gt;=基本情報!$E$13+1,"×",IF(AND(B292&gt;=基本情報!$C$13,B292&lt;=基本情報!$E$13),"○",IF(TRUE,"×"))))))</f>
        <v>×</v>
      </c>
    </row>
    <row r="293" spans="2:11" x14ac:dyDescent="0.4">
      <c r="B293" s="8">
        <f t="shared" si="24"/>
        <v>46763</v>
      </c>
      <c r="C293" s="36" t="str">
        <f t="shared" si="20"/>
        <v>火</v>
      </c>
      <c r="D293" s="45" t="str">
        <f>IF(WEEKDAY(B293,2)&gt;5,"休日",IFERROR(IF(VLOOKUP(B293,祝日!B:B,1,FALSE),"休日",""),""))</f>
        <v/>
      </c>
      <c r="E293" s="172"/>
      <c r="F293" s="170" t="str">
        <f t="shared" si="21"/>
        <v/>
      </c>
      <c r="G293" s="172"/>
      <c r="H293" s="170" t="str">
        <f t="shared" si="22"/>
        <v/>
      </c>
      <c r="I293" t="str">
        <f t="shared" si="23"/>
        <v>○</v>
      </c>
      <c r="J293" t="str">
        <f>IF(AND(YEAR(B293)=YEAR($B$8)+1,MONTH(B293)=4),"×",IF(B293&lt;基本情報!$C$8,"×",IF(B293&lt;基本情報!$C$9,"-",IF(B293&gt;=基本情報!$E$9+1,"×",IF(AND(B293&gt;=基本情報!$C$9,B293&lt;=基本情報!$E$9),"○",IF(TRUE,"×"))))))</f>
        <v>×</v>
      </c>
      <c r="K293" t="str">
        <f>IF(AND(YEAR(B293)=YEAR($B$8)+1,MONTH(B293)=4),"×",IF(B293&lt;基本情報!$C$12,"×",IF(B293&lt;基本情報!$C$13,"-",IF(B293&gt;=基本情報!$E$13+1,"×",IF(AND(B293&gt;=基本情報!$C$13,B293&lt;=基本情報!$E$13),"○",IF(TRUE,"×"))))))</f>
        <v>×</v>
      </c>
    </row>
    <row r="294" spans="2:11" x14ac:dyDescent="0.4">
      <c r="B294" s="8">
        <f t="shared" si="24"/>
        <v>46764</v>
      </c>
      <c r="C294" s="36" t="str">
        <f t="shared" si="20"/>
        <v>水</v>
      </c>
      <c r="D294" s="45" t="str">
        <f>IF(WEEKDAY(B294,2)&gt;5,"休日",IFERROR(IF(VLOOKUP(B294,祝日!B:B,1,FALSE),"休日",""),""))</f>
        <v/>
      </c>
      <c r="E294" s="172"/>
      <c r="F294" s="170" t="str">
        <f t="shared" si="21"/>
        <v/>
      </c>
      <c r="G294" s="172"/>
      <c r="H294" s="170" t="str">
        <f t="shared" si="22"/>
        <v/>
      </c>
      <c r="I294" t="str">
        <f t="shared" si="23"/>
        <v>○</v>
      </c>
      <c r="J294" t="str">
        <f>IF(AND(YEAR(B294)=YEAR($B$8)+1,MONTH(B294)=4),"×",IF(B294&lt;基本情報!$C$8,"×",IF(B294&lt;基本情報!$C$9,"-",IF(B294&gt;=基本情報!$E$9+1,"×",IF(AND(B294&gt;=基本情報!$C$9,B294&lt;=基本情報!$E$9),"○",IF(TRUE,"×"))))))</f>
        <v>×</v>
      </c>
      <c r="K294" t="str">
        <f>IF(AND(YEAR(B294)=YEAR($B$8)+1,MONTH(B294)=4),"×",IF(B294&lt;基本情報!$C$12,"×",IF(B294&lt;基本情報!$C$13,"-",IF(B294&gt;=基本情報!$E$13+1,"×",IF(AND(B294&gt;=基本情報!$C$13,B294&lt;=基本情報!$E$13),"○",IF(TRUE,"×"))))))</f>
        <v>×</v>
      </c>
    </row>
    <row r="295" spans="2:11" x14ac:dyDescent="0.4">
      <c r="B295" s="8">
        <f t="shared" si="24"/>
        <v>46765</v>
      </c>
      <c r="C295" s="36" t="str">
        <f t="shared" si="20"/>
        <v>木</v>
      </c>
      <c r="D295" s="45" t="str">
        <f>IF(WEEKDAY(B295,2)&gt;5,"休日",IFERROR(IF(VLOOKUP(B295,祝日!B:B,1,FALSE),"休日",""),""))</f>
        <v/>
      </c>
      <c r="E295" s="172"/>
      <c r="F295" s="170" t="str">
        <f t="shared" si="21"/>
        <v/>
      </c>
      <c r="G295" s="172"/>
      <c r="H295" s="170" t="str">
        <f t="shared" si="22"/>
        <v/>
      </c>
      <c r="I295" t="str">
        <f t="shared" si="23"/>
        <v>○</v>
      </c>
      <c r="J295" t="str">
        <f>IF(AND(YEAR(B295)=YEAR($B$8)+1,MONTH(B295)=4),"×",IF(B295&lt;基本情報!$C$8,"×",IF(B295&lt;基本情報!$C$9,"-",IF(B295&gt;=基本情報!$E$9+1,"×",IF(AND(B295&gt;=基本情報!$C$9,B295&lt;=基本情報!$E$9),"○",IF(TRUE,"×"))))))</f>
        <v>×</v>
      </c>
      <c r="K295" t="str">
        <f>IF(AND(YEAR(B295)=YEAR($B$8)+1,MONTH(B295)=4),"×",IF(B295&lt;基本情報!$C$12,"×",IF(B295&lt;基本情報!$C$13,"-",IF(B295&gt;=基本情報!$E$13+1,"×",IF(AND(B295&gt;=基本情報!$C$13,B295&lt;=基本情報!$E$13),"○",IF(TRUE,"×"))))))</f>
        <v>×</v>
      </c>
    </row>
    <row r="296" spans="2:11" x14ac:dyDescent="0.4">
      <c r="B296" s="8">
        <f t="shared" si="24"/>
        <v>46766</v>
      </c>
      <c r="C296" s="36" t="str">
        <f t="shared" si="20"/>
        <v>金</v>
      </c>
      <c r="D296" s="45" t="str">
        <f>IF(WEEKDAY(B296,2)&gt;5,"休日",IFERROR(IF(VLOOKUP(B296,祝日!B:B,1,FALSE),"休日",""),""))</f>
        <v/>
      </c>
      <c r="E296" s="172"/>
      <c r="F296" s="170" t="str">
        <f t="shared" si="21"/>
        <v/>
      </c>
      <c r="G296" s="172"/>
      <c r="H296" s="170" t="str">
        <f t="shared" si="22"/>
        <v/>
      </c>
      <c r="I296" t="str">
        <f t="shared" si="23"/>
        <v>○</v>
      </c>
      <c r="J296" t="str">
        <f>IF(AND(YEAR(B296)=YEAR($B$8)+1,MONTH(B296)=4),"×",IF(B296&lt;基本情報!$C$8,"×",IF(B296&lt;基本情報!$C$9,"-",IF(B296&gt;=基本情報!$E$9+1,"×",IF(AND(B296&gt;=基本情報!$C$9,B296&lt;=基本情報!$E$9),"○",IF(TRUE,"×"))))))</f>
        <v>×</v>
      </c>
      <c r="K296" t="str">
        <f>IF(AND(YEAR(B296)=YEAR($B$8)+1,MONTH(B296)=4),"×",IF(B296&lt;基本情報!$C$12,"×",IF(B296&lt;基本情報!$C$13,"-",IF(B296&gt;=基本情報!$E$13+1,"×",IF(AND(B296&gt;=基本情報!$C$13,B296&lt;=基本情報!$E$13),"○",IF(TRUE,"×"))))))</f>
        <v>×</v>
      </c>
    </row>
    <row r="297" spans="2:11" x14ac:dyDescent="0.4">
      <c r="B297" s="8">
        <f t="shared" si="24"/>
        <v>46767</v>
      </c>
      <c r="C297" s="36" t="str">
        <f t="shared" si="20"/>
        <v>土</v>
      </c>
      <c r="D297" s="45" t="str">
        <f>IF(WEEKDAY(B297,2)&gt;5,"休日",IFERROR(IF(VLOOKUP(B297,祝日!B:B,1,FALSE),"休日",""),""))</f>
        <v>休日</v>
      </c>
      <c r="E297" s="172"/>
      <c r="F297" s="170" t="str">
        <f t="shared" si="21"/>
        <v>休工</v>
      </c>
      <c r="G297" s="172"/>
      <c r="H297" s="170" t="str">
        <f t="shared" si="22"/>
        <v>休工</v>
      </c>
      <c r="I297" t="str">
        <f t="shared" si="23"/>
        <v>○</v>
      </c>
      <c r="J297" t="str">
        <f>IF(AND(YEAR(B297)=YEAR($B$8)+1,MONTH(B297)=4),"×",IF(B297&lt;基本情報!$C$8,"×",IF(B297&lt;基本情報!$C$9,"-",IF(B297&gt;=基本情報!$E$9+1,"×",IF(AND(B297&gt;=基本情報!$C$9,B297&lt;=基本情報!$E$9),"○",IF(TRUE,"×"))))))</f>
        <v>×</v>
      </c>
      <c r="K297" t="str">
        <f>IF(AND(YEAR(B297)=YEAR($B$8)+1,MONTH(B297)=4),"×",IF(B297&lt;基本情報!$C$12,"×",IF(B297&lt;基本情報!$C$13,"-",IF(B297&gt;=基本情報!$E$13+1,"×",IF(AND(B297&gt;=基本情報!$C$13,B297&lt;=基本情報!$E$13),"○",IF(TRUE,"×"))))))</f>
        <v>×</v>
      </c>
    </row>
    <row r="298" spans="2:11" x14ac:dyDescent="0.4">
      <c r="B298" s="8">
        <f t="shared" si="24"/>
        <v>46768</v>
      </c>
      <c r="C298" s="36" t="str">
        <f t="shared" si="20"/>
        <v>日</v>
      </c>
      <c r="D298" s="45" t="str">
        <f>IF(WEEKDAY(B298,2)&gt;5,"休日",IFERROR(IF(VLOOKUP(B298,祝日!B:B,1,FALSE),"休日",""),""))</f>
        <v>休日</v>
      </c>
      <c r="E298" s="172"/>
      <c r="F298" s="170" t="str">
        <f t="shared" si="21"/>
        <v>休工</v>
      </c>
      <c r="G298" s="172"/>
      <c r="H298" s="170" t="str">
        <f t="shared" si="22"/>
        <v>休工</v>
      </c>
      <c r="I298" t="str">
        <f t="shared" si="23"/>
        <v>○</v>
      </c>
      <c r="J298" t="str">
        <f>IF(AND(YEAR(B298)=YEAR($B$8)+1,MONTH(B298)=4),"×",IF(B298&lt;基本情報!$C$8,"×",IF(B298&lt;基本情報!$C$9,"-",IF(B298&gt;=基本情報!$E$9+1,"×",IF(AND(B298&gt;=基本情報!$C$9,B298&lt;=基本情報!$E$9),"○",IF(TRUE,"×"))))))</f>
        <v>×</v>
      </c>
      <c r="K298" t="str">
        <f>IF(AND(YEAR(B298)=YEAR($B$8)+1,MONTH(B298)=4),"×",IF(B298&lt;基本情報!$C$12,"×",IF(B298&lt;基本情報!$C$13,"-",IF(B298&gt;=基本情報!$E$13+1,"×",IF(AND(B298&gt;=基本情報!$C$13,B298&lt;=基本情報!$E$13),"○",IF(TRUE,"×"))))))</f>
        <v>×</v>
      </c>
    </row>
    <row r="299" spans="2:11" x14ac:dyDescent="0.4">
      <c r="B299" s="8">
        <f t="shared" si="24"/>
        <v>46769</v>
      </c>
      <c r="C299" s="36" t="str">
        <f t="shared" si="20"/>
        <v>月</v>
      </c>
      <c r="D299" s="45" t="str">
        <f>IF(WEEKDAY(B299,2)&gt;5,"休日",IFERROR(IF(VLOOKUP(B299,祝日!B:B,1,FALSE),"休日",""),""))</f>
        <v/>
      </c>
      <c r="E299" s="172"/>
      <c r="F299" s="170" t="str">
        <f t="shared" si="21"/>
        <v/>
      </c>
      <c r="G299" s="172"/>
      <c r="H299" s="170" t="str">
        <f t="shared" si="22"/>
        <v/>
      </c>
      <c r="I299" t="str">
        <f t="shared" si="23"/>
        <v>○</v>
      </c>
      <c r="J299" t="str">
        <f>IF(AND(YEAR(B299)=YEAR($B$8)+1,MONTH(B299)=4),"×",IF(B299&lt;基本情報!$C$8,"×",IF(B299&lt;基本情報!$C$9,"-",IF(B299&gt;=基本情報!$E$9+1,"×",IF(AND(B299&gt;=基本情報!$C$9,B299&lt;=基本情報!$E$9),"○",IF(TRUE,"×"))))))</f>
        <v>×</v>
      </c>
      <c r="K299" t="str">
        <f>IF(AND(YEAR(B299)=YEAR($B$8)+1,MONTH(B299)=4),"×",IF(B299&lt;基本情報!$C$12,"×",IF(B299&lt;基本情報!$C$13,"-",IF(B299&gt;=基本情報!$E$13+1,"×",IF(AND(B299&gt;=基本情報!$C$13,B299&lt;=基本情報!$E$13),"○",IF(TRUE,"×"))))))</f>
        <v>×</v>
      </c>
    </row>
    <row r="300" spans="2:11" x14ac:dyDescent="0.4">
      <c r="B300" s="8">
        <f t="shared" si="24"/>
        <v>46770</v>
      </c>
      <c r="C300" s="36" t="str">
        <f t="shared" si="20"/>
        <v>火</v>
      </c>
      <c r="D300" s="45" t="str">
        <f>IF(WEEKDAY(B300,2)&gt;5,"休日",IFERROR(IF(VLOOKUP(B300,祝日!B:B,1,FALSE),"休日",""),""))</f>
        <v/>
      </c>
      <c r="E300" s="172"/>
      <c r="F300" s="170" t="str">
        <f t="shared" si="21"/>
        <v/>
      </c>
      <c r="G300" s="172"/>
      <c r="H300" s="170" t="str">
        <f t="shared" si="22"/>
        <v/>
      </c>
      <c r="I300" t="str">
        <f t="shared" si="23"/>
        <v>○</v>
      </c>
      <c r="J300" t="str">
        <f>IF(AND(YEAR(B300)=YEAR($B$8)+1,MONTH(B300)=4),"×",IF(B300&lt;基本情報!$C$8,"×",IF(B300&lt;基本情報!$C$9,"-",IF(B300&gt;=基本情報!$E$9+1,"×",IF(AND(B300&gt;=基本情報!$C$9,B300&lt;=基本情報!$E$9),"○",IF(TRUE,"×"))))))</f>
        <v>×</v>
      </c>
      <c r="K300" t="str">
        <f>IF(AND(YEAR(B300)=YEAR($B$8)+1,MONTH(B300)=4),"×",IF(B300&lt;基本情報!$C$12,"×",IF(B300&lt;基本情報!$C$13,"-",IF(B300&gt;=基本情報!$E$13+1,"×",IF(AND(B300&gt;=基本情報!$C$13,B300&lt;=基本情報!$E$13),"○",IF(TRUE,"×"))))))</f>
        <v>×</v>
      </c>
    </row>
    <row r="301" spans="2:11" x14ac:dyDescent="0.4">
      <c r="B301" s="8">
        <f t="shared" si="24"/>
        <v>46771</v>
      </c>
      <c r="C301" s="36" t="str">
        <f t="shared" si="20"/>
        <v>水</v>
      </c>
      <c r="D301" s="45" t="str">
        <f>IF(WEEKDAY(B301,2)&gt;5,"休日",IFERROR(IF(VLOOKUP(B301,祝日!B:B,1,FALSE),"休日",""),""))</f>
        <v/>
      </c>
      <c r="E301" s="172"/>
      <c r="F301" s="170" t="str">
        <f t="shared" si="21"/>
        <v/>
      </c>
      <c r="G301" s="172"/>
      <c r="H301" s="170" t="str">
        <f t="shared" si="22"/>
        <v/>
      </c>
      <c r="I301" t="str">
        <f t="shared" si="23"/>
        <v>○</v>
      </c>
      <c r="J301" t="str">
        <f>IF(AND(YEAR(B301)=YEAR($B$8)+1,MONTH(B301)=4),"×",IF(B301&lt;基本情報!$C$8,"×",IF(B301&lt;基本情報!$C$9,"-",IF(B301&gt;=基本情報!$E$9+1,"×",IF(AND(B301&gt;=基本情報!$C$9,B301&lt;=基本情報!$E$9),"○",IF(TRUE,"×"))))))</f>
        <v>×</v>
      </c>
      <c r="K301" t="str">
        <f>IF(AND(YEAR(B301)=YEAR($B$8)+1,MONTH(B301)=4),"×",IF(B301&lt;基本情報!$C$12,"×",IF(B301&lt;基本情報!$C$13,"-",IF(B301&gt;=基本情報!$E$13+1,"×",IF(AND(B301&gt;=基本情報!$C$13,B301&lt;=基本情報!$E$13),"○",IF(TRUE,"×"))))))</f>
        <v>×</v>
      </c>
    </row>
    <row r="302" spans="2:11" x14ac:dyDescent="0.4">
      <c r="B302" s="8">
        <f t="shared" si="24"/>
        <v>46772</v>
      </c>
      <c r="C302" s="36" t="str">
        <f t="shared" si="20"/>
        <v>木</v>
      </c>
      <c r="D302" s="45" t="str">
        <f>IF(WEEKDAY(B302,2)&gt;5,"休日",IFERROR(IF(VLOOKUP(B302,祝日!B:B,1,FALSE),"休日",""),""))</f>
        <v/>
      </c>
      <c r="E302" s="172"/>
      <c r="F302" s="170" t="str">
        <f t="shared" si="21"/>
        <v/>
      </c>
      <c r="G302" s="172"/>
      <c r="H302" s="170" t="str">
        <f t="shared" si="22"/>
        <v/>
      </c>
      <c r="I302" t="str">
        <f t="shared" si="23"/>
        <v>○</v>
      </c>
      <c r="J302" t="str">
        <f>IF(AND(YEAR(B302)=YEAR($B$8)+1,MONTH(B302)=4),"×",IF(B302&lt;基本情報!$C$8,"×",IF(B302&lt;基本情報!$C$9,"-",IF(B302&gt;=基本情報!$E$9+1,"×",IF(AND(B302&gt;=基本情報!$C$9,B302&lt;=基本情報!$E$9),"○",IF(TRUE,"×"))))))</f>
        <v>×</v>
      </c>
      <c r="K302" t="str">
        <f>IF(AND(YEAR(B302)=YEAR($B$8)+1,MONTH(B302)=4),"×",IF(B302&lt;基本情報!$C$12,"×",IF(B302&lt;基本情報!$C$13,"-",IF(B302&gt;=基本情報!$E$13+1,"×",IF(AND(B302&gt;=基本情報!$C$13,B302&lt;=基本情報!$E$13),"○",IF(TRUE,"×"))))))</f>
        <v>×</v>
      </c>
    </row>
    <row r="303" spans="2:11" x14ac:dyDescent="0.4">
      <c r="B303" s="8">
        <f t="shared" si="24"/>
        <v>46773</v>
      </c>
      <c r="C303" s="36" t="str">
        <f t="shared" si="20"/>
        <v>金</v>
      </c>
      <c r="D303" s="45" t="str">
        <f>IF(WEEKDAY(B303,2)&gt;5,"休日",IFERROR(IF(VLOOKUP(B303,祝日!B:B,1,FALSE),"休日",""),""))</f>
        <v/>
      </c>
      <c r="E303" s="172"/>
      <c r="F303" s="170" t="str">
        <f t="shared" si="21"/>
        <v/>
      </c>
      <c r="G303" s="172"/>
      <c r="H303" s="170" t="str">
        <f t="shared" si="22"/>
        <v/>
      </c>
      <c r="I303" t="str">
        <f t="shared" si="23"/>
        <v>○</v>
      </c>
      <c r="J303" t="str">
        <f>IF(AND(YEAR(B303)=YEAR($B$8)+1,MONTH(B303)=4),"×",IF(B303&lt;基本情報!$C$8,"×",IF(B303&lt;基本情報!$C$9,"-",IF(B303&gt;=基本情報!$E$9+1,"×",IF(AND(B303&gt;=基本情報!$C$9,B303&lt;=基本情報!$E$9),"○",IF(TRUE,"×"))))))</f>
        <v>×</v>
      </c>
      <c r="K303" t="str">
        <f>IF(AND(YEAR(B303)=YEAR($B$8)+1,MONTH(B303)=4),"×",IF(B303&lt;基本情報!$C$12,"×",IF(B303&lt;基本情報!$C$13,"-",IF(B303&gt;=基本情報!$E$13+1,"×",IF(AND(B303&gt;=基本情報!$C$13,B303&lt;=基本情報!$E$13),"○",IF(TRUE,"×"))))))</f>
        <v>×</v>
      </c>
    </row>
    <row r="304" spans="2:11" x14ac:dyDescent="0.4">
      <c r="B304" s="8">
        <f t="shared" si="24"/>
        <v>46774</v>
      </c>
      <c r="C304" s="36" t="str">
        <f t="shared" si="20"/>
        <v>土</v>
      </c>
      <c r="D304" s="45" t="str">
        <f>IF(WEEKDAY(B304,2)&gt;5,"休日",IFERROR(IF(VLOOKUP(B304,祝日!B:B,1,FALSE),"休日",""),""))</f>
        <v>休日</v>
      </c>
      <c r="E304" s="172"/>
      <c r="F304" s="170" t="str">
        <f t="shared" si="21"/>
        <v>休工</v>
      </c>
      <c r="G304" s="172"/>
      <c r="H304" s="170" t="str">
        <f t="shared" si="22"/>
        <v>休工</v>
      </c>
      <c r="I304" t="str">
        <f t="shared" si="23"/>
        <v>○</v>
      </c>
      <c r="J304" t="str">
        <f>IF(AND(YEAR(B304)=YEAR($B$8)+1,MONTH(B304)=4),"×",IF(B304&lt;基本情報!$C$8,"×",IF(B304&lt;基本情報!$C$9,"-",IF(B304&gt;=基本情報!$E$9+1,"×",IF(AND(B304&gt;=基本情報!$C$9,B304&lt;=基本情報!$E$9),"○",IF(TRUE,"×"))))))</f>
        <v>×</v>
      </c>
      <c r="K304" t="str">
        <f>IF(AND(YEAR(B304)=YEAR($B$8)+1,MONTH(B304)=4),"×",IF(B304&lt;基本情報!$C$12,"×",IF(B304&lt;基本情報!$C$13,"-",IF(B304&gt;=基本情報!$E$13+1,"×",IF(AND(B304&gt;=基本情報!$C$13,B304&lt;=基本情報!$E$13),"○",IF(TRUE,"×"))))))</f>
        <v>×</v>
      </c>
    </row>
    <row r="305" spans="2:11" x14ac:dyDescent="0.4">
      <c r="B305" s="8">
        <f t="shared" si="24"/>
        <v>46775</v>
      </c>
      <c r="C305" s="36" t="str">
        <f t="shared" si="20"/>
        <v>日</v>
      </c>
      <c r="D305" s="45" t="str">
        <f>IF(WEEKDAY(B305,2)&gt;5,"休日",IFERROR(IF(VLOOKUP(B305,祝日!B:B,1,FALSE),"休日",""),""))</f>
        <v>休日</v>
      </c>
      <c r="E305" s="172"/>
      <c r="F305" s="170" t="str">
        <f t="shared" si="21"/>
        <v>休工</v>
      </c>
      <c r="G305" s="172"/>
      <c r="H305" s="170" t="str">
        <f t="shared" si="22"/>
        <v>休工</v>
      </c>
      <c r="I305" t="str">
        <f t="shared" si="23"/>
        <v>○</v>
      </c>
      <c r="J305" t="str">
        <f>IF(AND(YEAR(B305)=YEAR($B$8)+1,MONTH(B305)=4),"×",IF(B305&lt;基本情報!$C$8,"×",IF(B305&lt;基本情報!$C$9,"-",IF(B305&gt;=基本情報!$E$9+1,"×",IF(AND(B305&gt;=基本情報!$C$9,B305&lt;=基本情報!$E$9),"○",IF(TRUE,"×"))))))</f>
        <v>×</v>
      </c>
      <c r="K305" t="str">
        <f>IF(AND(YEAR(B305)=YEAR($B$8)+1,MONTH(B305)=4),"×",IF(B305&lt;基本情報!$C$12,"×",IF(B305&lt;基本情報!$C$13,"-",IF(B305&gt;=基本情報!$E$13+1,"×",IF(AND(B305&gt;=基本情報!$C$13,B305&lt;=基本情報!$E$13),"○",IF(TRUE,"×"))))))</f>
        <v>×</v>
      </c>
    </row>
    <row r="306" spans="2:11" x14ac:dyDescent="0.4">
      <c r="B306" s="8">
        <f t="shared" si="24"/>
        <v>46776</v>
      </c>
      <c r="C306" s="36" t="str">
        <f t="shared" si="20"/>
        <v>月</v>
      </c>
      <c r="D306" s="45" t="str">
        <f>IF(WEEKDAY(B306,2)&gt;5,"休日",IFERROR(IF(VLOOKUP(B306,祝日!B:B,1,FALSE),"休日",""),""))</f>
        <v/>
      </c>
      <c r="E306" s="172"/>
      <c r="F306" s="170" t="str">
        <f t="shared" si="21"/>
        <v/>
      </c>
      <c r="G306" s="172"/>
      <c r="H306" s="170" t="str">
        <f t="shared" si="22"/>
        <v/>
      </c>
      <c r="I306" t="str">
        <f t="shared" si="23"/>
        <v>○</v>
      </c>
      <c r="J306" t="str">
        <f>IF(AND(YEAR(B306)=YEAR($B$8)+1,MONTH(B306)=4),"×",IF(B306&lt;基本情報!$C$8,"×",IF(B306&lt;基本情報!$C$9,"-",IF(B306&gt;=基本情報!$E$9+1,"×",IF(AND(B306&gt;=基本情報!$C$9,B306&lt;=基本情報!$E$9),"○",IF(TRUE,"×"))))))</f>
        <v>×</v>
      </c>
      <c r="K306" t="str">
        <f>IF(AND(YEAR(B306)=YEAR($B$8)+1,MONTH(B306)=4),"×",IF(B306&lt;基本情報!$C$12,"×",IF(B306&lt;基本情報!$C$13,"-",IF(B306&gt;=基本情報!$E$13+1,"×",IF(AND(B306&gt;=基本情報!$C$13,B306&lt;=基本情報!$E$13),"○",IF(TRUE,"×"))))))</f>
        <v>×</v>
      </c>
    </row>
    <row r="307" spans="2:11" x14ac:dyDescent="0.4">
      <c r="B307" s="8">
        <f t="shared" si="24"/>
        <v>46777</v>
      </c>
      <c r="C307" s="36" t="str">
        <f t="shared" si="20"/>
        <v>火</v>
      </c>
      <c r="D307" s="45" t="str">
        <f>IF(WEEKDAY(B307,2)&gt;5,"休日",IFERROR(IF(VLOOKUP(B307,祝日!B:B,1,FALSE),"休日",""),""))</f>
        <v/>
      </c>
      <c r="E307" s="172"/>
      <c r="F307" s="170" t="str">
        <f t="shared" si="21"/>
        <v/>
      </c>
      <c r="G307" s="172"/>
      <c r="H307" s="170" t="str">
        <f t="shared" si="22"/>
        <v/>
      </c>
      <c r="I307" t="str">
        <f t="shared" si="23"/>
        <v>○</v>
      </c>
      <c r="J307" t="str">
        <f>IF(AND(YEAR(B307)=YEAR($B$8)+1,MONTH(B307)=4),"×",IF(B307&lt;基本情報!$C$8,"×",IF(B307&lt;基本情報!$C$9,"-",IF(B307&gt;=基本情報!$E$9+1,"×",IF(AND(B307&gt;=基本情報!$C$9,B307&lt;=基本情報!$E$9),"○",IF(TRUE,"×"))))))</f>
        <v>×</v>
      </c>
      <c r="K307" t="str">
        <f>IF(AND(YEAR(B307)=YEAR($B$8)+1,MONTH(B307)=4),"×",IF(B307&lt;基本情報!$C$12,"×",IF(B307&lt;基本情報!$C$13,"-",IF(B307&gt;=基本情報!$E$13+1,"×",IF(AND(B307&gt;=基本情報!$C$13,B307&lt;=基本情報!$E$13),"○",IF(TRUE,"×"))))))</f>
        <v>×</v>
      </c>
    </row>
    <row r="308" spans="2:11" x14ac:dyDescent="0.4">
      <c r="B308" s="8">
        <f t="shared" si="24"/>
        <v>46778</v>
      </c>
      <c r="C308" s="36" t="str">
        <f t="shared" si="20"/>
        <v>水</v>
      </c>
      <c r="D308" s="45" t="str">
        <f>IF(WEEKDAY(B308,2)&gt;5,"休日",IFERROR(IF(VLOOKUP(B308,祝日!B:B,1,FALSE),"休日",""),""))</f>
        <v/>
      </c>
      <c r="E308" s="172"/>
      <c r="F308" s="170" t="str">
        <f t="shared" si="21"/>
        <v/>
      </c>
      <c r="G308" s="172"/>
      <c r="H308" s="170" t="str">
        <f t="shared" si="22"/>
        <v/>
      </c>
      <c r="I308" t="str">
        <f t="shared" si="23"/>
        <v>○</v>
      </c>
      <c r="J308" t="str">
        <f>IF(AND(YEAR(B308)=YEAR($B$8)+1,MONTH(B308)=4),"×",IF(B308&lt;基本情報!$C$8,"×",IF(B308&lt;基本情報!$C$9,"-",IF(B308&gt;=基本情報!$E$9+1,"×",IF(AND(B308&gt;=基本情報!$C$9,B308&lt;=基本情報!$E$9),"○",IF(TRUE,"×"))))))</f>
        <v>×</v>
      </c>
      <c r="K308" t="str">
        <f>IF(AND(YEAR(B308)=YEAR($B$8)+1,MONTH(B308)=4),"×",IF(B308&lt;基本情報!$C$12,"×",IF(B308&lt;基本情報!$C$13,"-",IF(B308&gt;=基本情報!$E$13+1,"×",IF(AND(B308&gt;=基本情報!$C$13,B308&lt;=基本情報!$E$13),"○",IF(TRUE,"×"))))))</f>
        <v>×</v>
      </c>
    </row>
    <row r="309" spans="2:11" x14ac:dyDescent="0.4">
      <c r="B309" s="8">
        <f t="shared" si="24"/>
        <v>46779</v>
      </c>
      <c r="C309" s="36" t="str">
        <f t="shared" si="20"/>
        <v>木</v>
      </c>
      <c r="D309" s="45" t="str">
        <f>IF(WEEKDAY(B309,2)&gt;5,"休日",IFERROR(IF(VLOOKUP(B309,祝日!B:B,1,FALSE),"休日",""),""))</f>
        <v/>
      </c>
      <c r="E309" s="172"/>
      <c r="F309" s="170" t="str">
        <f t="shared" si="21"/>
        <v/>
      </c>
      <c r="G309" s="172"/>
      <c r="H309" s="170" t="str">
        <f t="shared" si="22"/>
        <v/>
      </c>
      <c r="I309" t="str">
        <f t="shared" si="23"/>
        <v>○</v>
      </c>
      <c r="J309" t="str">
        <f>IF(AND(YEAR(B309)=YEAR($B$8)+1,MONTH(B309)=4),"×",IF(B309&lt;基本情報!$C$8,"×",IF(B309&lt;基本情報!$C$9,"-",IF(B309&gt;=基本情報!$E$9+1,"×",IF(AND(B309&gt;=基本情報!$C$9,B309&lt;=基本情報!$E$9),"○",IF(TRUE,"×"))))))</f>
        <v>×</v>
      </c>
      <c r="K309" t="str">
        <f>IF(AND(YEAR(B309)=YEAR($B$8)+1,MONTH(B309)=4),"×",IF(B309&lt;基本情報!$C$12,"×",IF(B309&lt;基本情報!$C$13,"-",IF(B309&gt;=基本情報!$E$13+1,"×",IF(AND(B309&gt;=基本情報!$C$13,B309&lt;=基本情報!$E$13),"○",IF(TRUE,"×"))))))</f>
        <v>×</v>
      </c>
    </row>
    <row r="310" spans="2:11" x14ac:dyDescent="0.4">
      <c r="B310" s="8">
        <f t="shared" si="24"/>
        <v>46780</v>
      </c>
      <c r="C310" s="36" t="str">
        <f t="shared" si="20"/>
        <v>金</v>
      </c>
      <c r="D310" s="45" t="str">
        <f>IF(WEEKDAY(B310,2)&gt;5,"休日",IFERROR(IF(VLOOKUP(B310,祝日!B:B,1,FALSE),"休日",""),""))</f>
        <v/>
      </c>
      <c r="E310" s="172"/>
      <c r="F310" s="170" t="str">
        <f t="shared" si="21"/>
        <v/>
      </c>
      <c r="G310" s="172"/>
      <c r="H310" s="170" t="str">
        <f t="shared" si="22"/>
        <v/>
      </c>
      <c r="I310" t="str">
        <f t="shared" si="23"/>
        <v>○</v>
      </c>
      <c r="J310" t="str">
        <f>IF(AND(YEAR(B310)=YEAR($B$8)+1,MONTH(B310)=4),"×",IF(B310&lt;基本情報!$C$8,"×",IF(B310&lt;基本情報!$C$9,"-",IF(B310&gt;=基本情報!$E$9+1,"×",IF(AND(B310&gt;=基本情報!$C$9,B310&lt;=基本情報!$E$9),"○",IF(TRUE,"×"))))))</f>
        <v>×</v>
      </c>
      <c r="K310" t="str">
        <f>IF(AND(YEAR(B310)=YEAR($B$8)+1,MONTH(B310)=4),"×",IF(B310&lt;基本情報!$C$12,"×",IF(B310&lt;基本情報!$C$13,"-",IF(B310&gt;=基本情報!$E$13+1,"×",IF(AND(B310&gt;=基本情報!$C$13,B310&lt;=基本情報!$E$13),"○",IF(TRUE,"×"))))))</f>
        <v>×</v>
      </c>
    </row>
    <row r="311" spans="2:11" x14ac:dyDescent="0.4">
      <c r="B311" s="8">
        <f t="shared" si="24"/>
        <v>46781</v>
      </c>
      <c r="C311" s="36" t="str">
        <f t="shared" si="20"/>
        <v>土</v>
      </c>
      <c r="D311" s="45" t="str">
        <f>IF(WEEKDAY(B311,2)&gt;5,"休日",IFERROR(IF(VLOOKUP(B311,祝日!B:B,1,FALSE),"休日",""),""))</f>
        <v>休日</v>
      </c>
      <c r="E311" s="172"/>
      <c r="F311" s="170" t="str">
        <f t="shared" si="21"/>
        <v>休工</v>
      </c>
      <c r="G311" s="172"/>
      <c r="H311" s="170" t="str">
        <f t="shared" si="22"/>
        <v>休工</v>
      </c>
      <c r="I311" t="str">
        <f t="shared" si="23"/>
        <v>○</v>
      </c>
      <c r="J311" t="str">
        <f>IF(AND(YEAR(B311)=YEAR($B$8)+1,MONTH(B311)=4),"×",IF(B311&lt;基本情報!$C$8,"×",IF(B311&lt;基本情報!$C$9,"-",IF(B311&gt;=基本情報!$E$9+1,"×",IF(AND(B311&gt;=基本情報!$C$9,B311&lt;=基本情報!$E$9),"○",IF(TRUE,"×"))))))</f>
        <v>×</v>
      </c>
      <c r="K311" t="str">
        <f>IF(AND(YEAR(B311)=YEAR($B$8)+1,MONTH(B311)=4),"×",IF(B311&lt;基本情報!$C$12,"×",IF(B311&lt;基本情報!$C$13,"-",IF(B311&gt;=基本情報!$E$13+1,"×",IF(AND(B311&gt;=基本情報!$C$13,B311&lt;=基本情報!$E$13),"○",IF(TRUE,"×"))))))</f>
        <v>×</v>
      </c>
    </row>
    <row r="312" spans="2:11" x14ac:dyDescent="0.4">
      <c r="B312" s="8">
        <f t="shared" si="24"/>
        <v>46782</v>
      </c>
      <c r="C312" s="36" t="str">
        <f t="shared" si="20"/>
        <v>日</v>
      </c>
      <c r="D312" s="45" t="str">
        <f>IF(WEEKDAY(B312,2)&gt;5,"休日",IFERROR(IF(VLOOKUP(B312,祝日!B:B,1,FALSE),"休日",""),""))</f>
        <v>休日</v>
      </c>
      <c r="E312" s="172"/>
      <c r="F312" s="170" t="str">
        <f t="shared" si="21"/>
        <v>休工</v>
      </c>
      <c r="G312" s="172"/>
      <c r="H312" s="170" t="str">
        <f t="shared" si="22"/>
        <v>休工</v>
      </c>
      <c r="I312" t="str">
        <f t="shared" si="23"/>
        <v>○</v>
      </c>
      <c r="J312" t="str">
        <f>IF(AND(YEAR(B312)=YEAR($B$8)+1,MONTH(B312)=4),"×",IF(B312&lt;基本情報!$C$8,"×",IF(B312&lt;基本情報!$C$9,"-",IF(B312&gt;=基本情報!$E$9+1,"×",IF(AND(B312&gt;=基本情報!$C$9,B312&lt;=基本情報!$E$9),"○",IF(TRUE,"×"))))))</f>
        <v>×</v>
      </c>
      <c r="K312" t="str">
        <f>IF(AND(YEAR(B312)=YEAR($B$8)+1,MONTH(B312)=4),"×",IF(B312&lt;基本情報!$C$12,"×",IF(B312&lt;基本情報!$C$13,"-",IF(B312&gt;=基本情報!$E$13+1,"×",IF(AND(B312&gt;=基本情報!$C$13,B312&lt;=基本情報!$E$13),"○",IF(TRUE,"×"))))))</f>
        <v>×</v>
      </c>
    </row>
    <row r="313" spans="2:11" x14ac:dyDescent="0.4">
      <c r="B313" s="8">
        <f t="shared" si="24"/>
        <v>46783</v>
      </c>
      <c r="C313" s="36" t="str">
        <f t="shared" si="20"/>
        <v>月</v>
      </c>
      <c r="D313" s="45" t="str">
        <f>IF(WEEKDAY(B313,2)&gt;5,"休日",IFERROR(IF(VLOOKUP(B313,祝日!B:B,1,FALSE),"休日",""),""))</f>
        <v/>
      </c>
      <c r="E313" s="172"/>
      <c r="F313" s="170" t="str">
        <f t="shared" si="21"/>
        <v/>
      </c>
      <c r="G313" s="172"/>
      <c r="H313" s="170" t="str">
        <f t="shared" si="22"/>
        <v/>
      </c>
      <c r="I313" t="str">
        <f t="shared" si="23"/>
        <v>○</v>
      </c>
      <c r="J313" t="str">
        <f>IF(AND(YEAR(B313)=YEAR($B$8)+1,MONTH(B313)=4),"×",IF(B313&lt;基本情報!$C$8,"×",IF(B313&lt;基本情報!$C$9,"-",IF(B313&gt;=基本情報!$E$9+1,"×",IF(AND(B313&gt;=基本情報!$C$9,B313&lt;=基本情報!$E$9),"○",IF(TRUE,"×"))))))</f>
        <v>×</v>
      </c>
      <c r="K313" t="str">
        <f>IF(AND(YEAR(B313)=YEAR($B$8)+1,MONTH(B313)=4),"×",IF(B313&lt;基本情報!$C$12,"×",IF(B313&lt;基本情報!$C$13,"-",IF(B313&gt;=基本情報!$E$13+1,"×",IF(AND(B313&gt;=基本情報!$C$13,B313&lt;=基本情報!$E$13),"○",IF(TRUE,"×"))))))</f>
        <v>×</v>
      </c>
    </row>
    <row r="314" spans="2:11" x14ac:dyDescent="0.4">
      <c r="B314" s="8">
        <f t="shared" si="24"/>
        <v>46784</v>
      </c>
      <c r="C314" s="36" t="str">
        <f t="shared" si="20"/>
        <v>火</v>
      </c>
      <c r="D314" s="45" t="str">
        <f>IF(WEEKDAY(B314,2)&gt;5,"休日",IFERROR(IF(VLOOKUP(B314,祝日!B:B,1,FALSE),"休日",""),""))</f>
        <v/>
      </c>
      <c r="E314" s="172"/>
      <c r="F314" s="170" t="str">
        <f t="shared" si="21"/>
        <v/>
      </c>
      <c r="G314" s="172"/>
      <c r="H314" s="170" t="str">
        <f t="shared" si="22"/>
        <v/>
      </c>
      <c r="I314" t="str">
        <f t="shared" si="23"/>
        <v>○</v>
      </c>
      <c r="J314" t="str">
        <f>IF(AND(YEAR(B314)=YEAR($B$8)+1,MONTH(B314)=4),"×",IF(B314&lt;基本情報!$C$8,"×",IF(B314&lt;基本情報!$C$9,"-",IF(B314&gt;=基本情報!$E$9+1,"×",IF(AND(B314&gt;=基本情報!$C$9,B314&lt;=基本情報!$E$9),"○",IF(TRUE,"×"))))))</f>
        <v>×</v>
      </c>
      <c r="K314" t="str">
        <f>IF(AND(YEAR(B314)=YEAR($B$8)+1,MONTH(B314)=4),"×",IF(B314&lt;基本情報!$C$12,"×",IF(B314&lt;基本情報!$C$13,"-",IF(B314&gt;=基本情報!$E$13+1,"×",IF(AND(B314&gt;=基本情報!$C$13,B314&lt;=基本情報!$E$13),"○",IF(TRUE,"×"))))))</f>
        <v>×</v>
      </c>
    </row>
    <row r="315" spans="2:11" x14ac:dyDescent="0.4">
      <c r="B315" s="8">
        <f t="shared" si="24"/>
        <v>46785</v>
      </c>
      <c r="C315" s="36" t="str">
        <f t="shared" si="20"/>
        <v>水</v>
      </c>
      <c r="D315" s="45" t="str">
        <f>IF(WEEKDAY(B315,2)&gt;5,"休日",IFERROR(IF(VLOOKUP(B315,祝日!B:B,1,FALSE),"休日",""),""))</f>
        <v/>
      </c>
      <c r="E315" s="172"/>
      <c r="F315" s="170" t="str">
        <f t="shared" si="21"/>
        <v/>
      </c>
      <c r="G315" s="172"/>
      <c r="H315" s="170" t="str">
        <f t="shared" si="22"/>
        <v/>
      </c>
      <c r="I315" t="str">
        <f t="shared" si="23"/>
        <v>○</v>
      </c>
      <c r="J315" t="str">
        <f>IF(AND(YEAR(B315)=YEAR($B$8)+1,MONTH(B315)=4),"×",IF(B315&lt;基本情報!$C$8,"×",IF(B315&lt;基本情報!$C$9,"-",IF(B315&gt;=基本情報!$E$9+1,"×",IF(AND(B315&gt;=基本情報!$C$9,B315&lt;=基本情報!$E$9),"○",IF(TRUE,"×"))))))</f>
        <v>×</v>
      </c>
      <c r="K315" t="str">
        <f>IF(AND(YEAR(B315)=YEAR($B$8)+1,MONTH(B315)=4),"×",IF(B315&lt;基本情報!$C$12,"×",IF(B315&lt;基本情報!$C$13,"-",IF(B315&gt;=基本情報!$E$13+1,"×",IF(AND(B315&gt;=基本情報!$C$13,B315&lt;=基本情報!$E$13),"○",IF(TRUE,"×"))))))</f>
        <v>×</v>
      </c>
    </row>
    <row r="316" spans="2:11" x14ac:dyDescent="0.4">
      <c r="B316" s="8">
        <f t="shared" si="24"/>
        <v>46786</v>
      </c>
      <c r="C316" s="36" t="str">
        <f t="shared" si="20"/>
        <v>木</v>
      </c>
      <c r="D316" s="45" t="str">
        <f>IF(WEEKDAY(B316,2)&gt;5,"休日",IFERROR(IF(VLOOKUP(B316,祝日!B:B,1,FALSE),"休日",""),""))</f>
        <v/>
      </c>
      <c r="E316" s="172"/>
      <c r="F316" s="170" t="str">
        <f t="shared" si="21"/>
        <v/>
      </c>
      <c r="G316" s="172"/>
      <c r="H316" s="170" t="str">
        <f t="shared" si="22"/>
        <v/>
      </c>
      <c r="I316" t="str">
        <f t="shared" si="23"/>
        <v>○</v>
      </c>
      <c r="J316" t="str">
        <f>IF(AND(YEAR(B316)=YEAR($B$8)+1,MONTH(B316)=4),"×",IF(B316&lt;基本情報!$C$8,"×",IF(B316&lt;基本情報!$C$9,"-",IF(B316&gt;=基本情報!$E$9+1,"×",IF(AND(B316&gt;=基本情報!$C$9,B316&lt;=基本情報!$E$9),"○",IF(TRUE,"×"))))))</f>
        <v>×</v>
      </c>
      <c r="K316" t="str">
        <f>IF(AND(YEAR(B316)=YEAR($B$8)+1,MONTH(B316)=4),"×",IF(B316&lt;基本情報!$C$12,"×",IF(B316&lt;基本情報!$C$13,"-",IF(B316&gt;=基本情報!$E$13+1,"×",IF(AND(B316&gt;=基本情報!$C$13,B316&lt;=基本情報!$E$13),"○",IF(TRUE,"×"))))))</f>
        <v>×</v>
      </c>
    </row>
    <row r="317" spans="2:11" x14ac:dyDescent="0.4">
      <c r="B317" s="8">
        <f t="shared" si="24"/>
        <v>46787</v>
      </c>
      <c r="C317" s="36" t="str">
        <f t="shared" si="20"/>
        <v>金</v>
      </c>
      <c r="D317" s="45" t="str">
        <f>IF(WEEKDAY(B317,2)&gt;5,"休日",IFERROR(IF(VLOOKUP(B317,祝日!B:B,1,FALSE),"休日",""),""))</f>
        <v/>
      </c>
      <c r="E317" s="172"/>
      <c r="F317" s="170" t="str">
        <f t="shared" si="21"/>
        <v/>
      </c>
      <c r="G317" s="172"/>
      <c r="H317" s="170" t="str">
        <f t="shared" si="22"/>
        <v/>
      </c>
      <c r="I317" t="str">
        <f t="shared" si="23"/>
        <v>○</v>
      </c>
      <c r="J317" t="str">
        <f>IF(AND(YEAR(B317)=YEAR($B$8)+1,MONTH(B317)=4),"×",IF(B317&lt;基本情報!$C$8,"×",IF(B317&lt;基本情報!$C$9,"-",IF(B317&gt;=基本情報!$E$9+1,"×",IF(AND(B317&gt;=基本情報!$C$9,B317&lt;=基本情報!$E$9),"○",IF(TRUE,"×"))))))</f>
        <v>×</v>
      </c>
      <c r="K317" t="str">
        <f>IF(AND(YEAR(B317)=YEAR($B$8)+1,MONTH(B317)=4),"×",IF(B317&lt;基本情報!$C$12,"×",IF(B317&lt;基本情報!$C$13,"-",IF(B317&gt;=基本情報!$E$13+1,"×",IF(AND(B317&gt;=基本情報!$C$13,B317&lt;=基本情報!$E$13),"○",IF(TRUE,"×"))))))</f>
        <v>×</v>
      </c>
    </row>
    <row r="318" spans="2:11" x14ac:dyDescent="0.4">
      <c r="B318" s="8">
        <f t="shared" si="24"/>
        <v>46788</v>
      </c>
      <c r="C318" s="36" t="str">
        <f t="shared" si="20"/>
        <v>土</v>
      </c>
      <c r="D318" s="45" t="str">
        <f>IF(WEEKDAY(B318,2)&gt;5,"休日",IFERROR(IF(VLOOKUP(B318,祝日!B:B,1,FALSE),"休日",""),""))</f>
        <v>休日</v>
      </c>
      <c r="E318" s="172"/>
      <c r="F318" s="170" t="str">
        <f t="shared" si="21"/>
        <v>休工</v>
      </c>
      <c r="G318" s="172"/>
      <c r="H318" s="170" t="str">
        <f t="shared" si="22"/>
        <v>休工</v>
      </c>
      <c r="I318" t="str">
        <f t="shared" si="23"/>
        <v>○</v>
      </c>
      <c r="J318" t="str">
        <f>IF(AND(YEAR(B318)=YEAR($B$8)+1,MONTH(B318)=4),"×",IF(B318&lt;基本情報!$C$8,"×",IF(B318&lt;基本情報!$C$9,"-",IF(B318&gt;=基本情報!$E$9+1,"×",IF(AND(B318&gt;=基本情報!$C$9,B318&lt;=基本情報!$E$9),"○",IF(TRUE,"×"))))))</f>
        <v>×</v>
      </c>
      <c r="K318" t="str">
        <f>IF(AND(YEAR(B318)=YEAR($B$8)+1,MONTH(B318)=4),"×",IF(B318&lt;基本情報!$C$12,"×",IF(B318&lt;基本情報!$C$13,"-",IF(B318&gt;=基本情報!$E$13+1,"×",IF(AND(B318&gt;=基本情報!$C$13,B318&lt;=基本情報!$E$13),"○",IF(TRUE,"×"))))))</f>
        <v>×</v>
      </c>
    </row>
    <row r="319" spans="2:11" x14ac:dyDescent="0.4">
      <c r="B319" s="8">
        <f t="shared" si="24"/>
        <v>46789</v>
      </c>
      <c r="C319" s="36" t="str">
        <f t="shared" si="20"/>
        <v>日</v>
      </c>
      <c r="D319" s="45" t="str">
        <f>IF(WEEKDAY(B319,2)&gt;5,"休日",IFERROR(IF(VLOOKUP(B319,祝日!B:B,1,FALSE),"休日",""),""))</f>
        <v>休日</v>
      </c>
      <c r="E319" s="172"/>
      <c r="F319" s="170" t="str">
        <f t="shared" si="21"/>
        <v>休工</v>
      </c>
      <c r="G319" s="172"/>
      <c r="H319" s="170" t="str">
        <f t="shared" si="22"/>
        <v>休工</v>
      </c>
      <c r="I319" t="str">
        <f t="shared" si="23"/>
        <v>○</v>
      </c>
      <c r="J319" t="str">
        <f>IF(AND(YEAR(B319)=YEAR($B$8)+1,MONTH(B319)=4),"×",IF(B319&lt;基本情報!$C$8,"×",IF(B319&lt;基本情報!$C$9,"-",IF(B319&gt;=基本情報!$E$9+1,"×",IF(AND(B319&gt;=基本情報!$C$9,B319&lt;=基本情報!$E$9),"○",IF(TRUE,"×"))))))</f>
        <v>×</v>
      </c>
      <c r="K319" t="str">
        <f>IF(AND(YEAR(B319)=YEAR($B$8)+1,MONTH(B319)=4),"×",IF(B319&lt;基本情報!$C$12,"×",IF(B319&lt;基本情報!$C$13,"-",IF(B319&gt;=基本情報!$E$13+1,"×",IF(AND(B319&gt;=基本情報!$C$13,B319&lt;=基本情報!$E$13),"○",IF(TRUE,"×"))))))</f>
        <v>×</v>
      </c>
    </row>
    <row r="320" spans="2:11" x14ac:dyDescent="0.4">
      <c r="B320" s="8">
        <f t="shared" si="24"/>
        <v>46790</v>
      </c>
      <c r="C320" s="36" t="str">
        <f t="shared" si="20"/>
        <v>月</v>
      </c>
      <c r="D320" s="45" t="str">
        <f>IF(WEEKDAY(B320,2)&gt;5,"休日",IFERROR(IF(VLOOKUP(B320,祝日!B:B,1,FALSE),"休日",""),""))</f>
        <v/>
      </c>
      <c r="E320" s="172"/>
      <c r="F320" s="170" t="str">
        <f t="shared" si="21"/>
        <v/>
      </c>
      <c r="G320" s="172"/>
      <c r="H320" s="170" t="str">
        <f t="shared" si="22"/>
        <v/>
      </c>
      <c r="I320" t="str">
        <f t="shared" si="23"/>
        <v>○</v>
      </c>
      <c r="J320" t="str">
        <f>IF(AND(YEAR(B320)=YEAR($B$8)+1,MONTH(B320)=4),"×",IF(B320&lt;基本情報!$C$8,"×",IF(B320&lt;基本情報!$C$9,"-",IF(B320&gt;=基本情報!$E$9+1,"×",IF(AND(B320&gt;=基本情報!$C$9,B320&lt;=基本情報!$E$9),"○",IF(TRUE,"×"))))))</f>
        <v>×</v>
      </c>
      <c r="K320" t="str">
        <f>IF(AND(YEAR(B320)=YEAR($B$8)+1,MONTH(B320)=4),"×",IF(B320&lt;基本情報!$C$12,"×",IF(B320&lt;基本情報!$C$13,"-",IF(B320&gt;=基本情報!$E$13+1,"×",IF(AND(B320&gt;=基本情報!$C$13,B320&lt;=基本情報!$E$13),"○",IF(TRUE,"×"))))))</f>
        <v>×</v>
      </c>
    </row>
    <row r="321" spans="2:11" x14ac:dyDescent="0.4">
      <c r="B321" s="8">
        <f t="shared" si="24"/>
        <v>46791</v>
      </c>
      <c r="C321" s="36" t="str">
        <f t="shared" si="20"/>
        <v>火</v>
      </c>
      <c r="D321" s="45" t="str">
        <f>IF(WEEKDAY(B321,2)&gt;5,"休日",IFERROR(IF(VLOOKUP(B321,祝日!B:B,1,FALSE),"休日",""),""))</f>
        <v/>
      </c>
      <c r="E321" s="172"/>
      <c r="F321" s="170" t="str">
        <f t="shared" si="21"/>
        <v/>
      </c>
      <c r="G321" s="172"/>
      <c r="H321" s="170" t="str">
        <f t="shared" si="22"/>
        <v/>
      </c>
      <c r="I321" t="str">
        <f t="shared" si="23"/>
        <v>○</v>
      </c>
      <c r="J321" t="str">
        <f>IF(AND(YEAR(B321)=YEAR($B$8)+1,MONTH(B321)=4),"×",IF(B321&lt;基本情報!$C$8,"×",IF(B321&lt;基本情報!$C$9,"-",IF(B321&gt;=基本情報!$E$9+1,"×",IF(AND(B321&gt;=基本情報!$C$9,B321&lt;=基本情報!$E$9),"○",IF(TRUE,"×"))))))</f>
        <v>×</v>
      </c>
      <c r="K321" t="str">
        <f>IF(AND(YEAR(B321)=YEAR($B$8)+1,MONTH(B321)=4),"×",IF(B321&lt;基本情報!$C$12,"×",IF(B321&lt;基本情報!$C$13,"-",IF(B321&gt;=基本情報!$E$13+1,"×",IF(AND(B321&gt;=基本情報!$C$13,B321&lt;=基本情報!$E$13),"○",IF(TRUE,"×"))))))</f>
        <v>×</v>
      </c>
    </row>
    <row r="322" spans="2:11" x14ac:dyDescent="0.4">
      <c r="B322" s="8">
        <f t="shared" si="24"/>
        <v>46792</v>
      </c>
      <c r="C322" s="36" t="str">
        <f t="shared" si="20"/>
        <v>水</v>
      </c>
      <c r="D322" s="45" t="str">
        <f>IF(WEEKDAY(B322,2)&gt;5,"休日",IFERROR(IF(VLOOKUP(B322,祝日!B:B,1,FALSE),"休日",""),""))</f>
        <v/>
      </c>
      <c r="E322" s="172"/>
      <c r="F322" s="170" t="str">
        <f t="shared" si="21"/>
        <v/>
      </c>
      <c r="G322" s="172"/>
      <c r="H322" s="170" t="str">
        <f t="shared" si="22"/>
        <v/>
      </c>
      <c r="I322" t="str">
        <f t="shared" si="23"/>
        <v>○</v>
      </c>
      <c r="J322" t="str">
        <f>IF(AND(YEAR(B322)=YEAR($B$8)+1,MONTH(B322)=4),"×",IF(B322&lt;基本情報!$C$8,"×",IF(B322&lt;基本情報!$C$9,"-",IF(B322&gt;=基本情報!$E$9+1,"×",IF(AND(B322&gt;=基本情報!$C$9,B322&lt;=基本情報!$E$9),"○",IF(TRUE,"×"))))))</f>
        <v>×</v>
      </c>
      <c r="K322" t="str">
        <f>IF(AND(YEAR(B322)=YEAR($B$8)+1,MONTH(B322)=4),"×",IF(B322&lt;基本情報!$C$12,"×",IF(B322&lt;基本情報!$C$13,"-",IF(B322&gt;=基本情報!$E$13+1,"×",IF(AND(B322&gt;=基本情報!$C$13,B322&lt;=基本情報!$E$13),"○",IF(TRUE,"×"))))))</f>
        <v>×</v>
      </c>
    </row>
    <row r="323" spans="2:11" x14ac:dyDescent="0.4">
      <c r="B323" s="8">
        <f t="shared" si="24"/>
        <v>46793</v>
      </c>
      <c r="C323" s="36" t="str">
        <f t="shared" si="20"/>
        <v>木</v>
      </c>
      <c r="D323" s="45" t="str">
        <f>IF(WEEKDAY(B323,2)&gt;5,"休日",IFERROR(IF(VLOOKUP(B323,祝日!B:B,1,FALSE),"休日",""),""))</f>
        <v/>
      </c>
      <c r="E323" s="172"/>
      <c r="F323" s="170" t="str">
        <f t="shared" si="21"/>
        <v/>
      </c>
      <c r="G323" s="172"/>
      <c r="H323" s="170" t="str">
        <f t="shared" si="22"/>
        <v/>
      </c>
      <c r="I323" t="str">
        <f t="shared" si="23"/>
        <v>○</v>
      </c>
      <c r="J323" t="str">
        <f>IF(AND(YEAR(B323)=YEAR($B$8)+1,MONTH(B323)=4),"×",IF(B323&lt;基本情報!$C$8,"×",IF(B323&lt;基本情報!$C$9,"-",IF(B323&gt;=基本情報!$E$9+1,"×",IF(AND(B323&gt;=基本情報!$C$9,B323&lt;=基本情報!$E$9),"○",IF(TRUE,"×"))))))</f>
        <v>×</v>
      </c>
      <c r="K323" t="str">
        <f>IF(AND(YEAR(B323)=YEAR($B$8)+1,MONTH(B323)=4),"×",IF(B323&lt;基本情報!$C$12,"×",IF(B323&lt;基本情報!$C$13,"-",IF(B323&gt;=基本情報!$E$13+1,"×",IF(AND(B323&gt;=基本情報!$C$13,B323&lt;=基本情報!$E$13),"○",IF(TRUE,"×"))))))</f>
        <v>×</v>
      </c>
    </row>
    <row r="324" spans="2:11" x14ac:dyDescent="0.4">
      <c r="B324" s="8">
        <f t="shared" si="24"/>
        <v>46794</v>
      </c>
      <c r="C324" s="36" t="str">
        <f t="shared" si="20"/>
        <v>金</v>
      </c>
      <c r="D324" s="45" t="str">
        <f>IF(WEEKDAY(B324,2)&gt;5,"休日",IFERROR(IF(VLOOKUP(B324,祝日!B:B,1,FALSE),"休日",""),""))</f>
        <v>休日</v>
      </c>
      <c r="E324" s="172"/>
      <c r="F324" s="170" t="str">
        <f t="shared" si="21"/>
        <v>休工</v>
      </c>
      <c r="G324" s="172"/>
      <c r="H324" s="170" t="str">
        <f t="shared" si="22"/>
        <v>休工</v>
      </c>
      <c r="I324" t="str">
        <f t="shared" si="23"/>
        <v>○</v>
      </c>
      <c r="J324" t="str">
        <f>IF(AND(YEAR(B324)=YEAR($B$8)+1,MONTH(B324)=4),"×",IF(B324&lt;基本情報!$C$8,"×",IF(B324&lt;基本情報!$C$9,"-",IF(B324&gt;=基本情報!$E$9+1,"×",IF(AND(B324&gt;=基本情報!$C$9,B324&lt;=基本情報!$E$9),"○",IF(TRUE,"×"))))))</f>
        <v>×</v>
      </c>
      <c r="K324" t="str">
        <f>IF(AND(YEAR(B324)=YEAR($B$8)+1,MONTH(B324)=4),"×",IF(B324&lt;基本情報!$C$12,"×",IF(B324&lt;基本情報!$C$13,"-",IF(B324&gt;=基本情報!$E$13+1,"×",IF(AND(B324&gt;=基本情報!$C$13,B324&lt;=基本情報!$E$13),"○",IF(TRUE,"×"))))))</f>
        <v>×</v>
      </c>
    </row>
    <row r="325" spans="2:11" x14ac:dyDescent="0.4">
      <c r="B325" s="8">
        <f t="shared" si="24"/>
        <v>46795</v>
      </c>
      <c r="C325" s="36" t="str">
        <f t="shared" si="20"/>
        <v>土</v>
      </c>
      <c r="D325" s="45" t="str">
        <f>IF(WEEKDAY(B325,2)&gt;5,"休日",IFERROR(IF(VLOOKUP(B325,祝日!B:B,1,FALSE),"休日",""),""))</f>
        <v>休日</v>
      </c>
      <c r="E325" s="172"/>
      <c r="F325" s="170" t="str">
        <f t="shared" si="21"/>
        <v>休工</v>
      </c>
      <c r="G325" s="172"/>
      <c r="H325" s="170" t="str">
        <f t="shared" si="22"/>
        <v>休工</v>
      </c>
      <c r="I325" t="str">
        <f t="shared" si="23"/>
        <v>○</v>
      </c>
      <c r="J325" t="str">
        <f>IF(AND(YEAR(B325)=YEAR($B$8)+1,MONTH(B325)=4),"×",IF(B325&lt;基本情報!$C$8,"×",IF(B325&lt;基本情報!$C$9,"-",IF(B325&gt;=基本情報!$E$9+1,"×",IF(AND(B325&gt;=基本情報!$C$9,B325&lt;=基本情報!$E$9),"○",IF(TRUE,"×"))))))</f>
        <v>×</v>
      </c>
      <c r="K325" t="str">
        <f>IF(AND(YEAR(B325)=YEAR($B$8)+1,MONTH(B325)=4),"×",IF(B325&lt;基本情報!$C$12,"×",IF(B325&lt;基本情報!$C$13,"-",IF(B325&gt;=基本情報!$E$13+1,"×",IF(AND(B325&gt;=基本情報!$C$13,B325&lt;=基本情報!$E$13),"○",IF(TRUE,"×"))))))</f>
        <v>×</v>
      </c>
    </row>
    <row r="326" spans="2:11" x14ac:dyDescent="0.4">
      <c r="B326" s="8">
        <f t="shared" si="24"/>
        <v>46796</v>
      </c>
      <c r="C326" s="36" t="str">
        <f t="shared" si="20"/>
        <v>日</v>
      </c>
      <c r="D326" s="45" t="str">
        <f>IF(WEEKDAY(B326,2)&gt;5,"休日",IFERROR(IF(VLOOKUP(B326,祝日!B:B,1,FALSE),"休日",""),""))</f>
        <v>休日</v>
      </c>
      <c r="E326" s="172"/>
      <c r="F326" s="170" t="str">
        <f t="shared" si="21"/>
        <v>休工</v>
      </c>
      <c r="G326" s="172"/>
      <c r="H326" s="170" t="str">
        <f t="shared" si="22"/>
        <v>休工</v>
      </c>
      <c r="I326" t="str">
        <f t="shared" si="23"/>
        <v>○</v>
      </c>
      <c r="J326" t="str">
        <f>IF(AND(YEAR(B326)=YEAR($B$8)+1,MONTH(B326)=4),"×",IF(B326&lt;基本情報!$C$8,"×",IF(B326&lt;基本情報!$C$9,"-",IF(B326&gt;=基本情報!$E$9+1,"×",IF(AND(B326&gt;=基本情報!$C$9,B326&lt;=基本情報!$E$9),"○",IF(TRUE,"×"))))))</f>
        <v>×</v>
      </c>
      <c r="K326" t="str">
        <f>IF(AND(YEAR(B326)=YEAR($B$8)+1,MONTH(B326)=4),"×",IF(B326&lt;基本情報!$C$12,"×",IF(B326&lt;基本情報!$C$13,"-",IF(B326&gt;=基本情報!$E$13+1,"×",IF(AND(B326&gt;=基本情報!$C$13,B326&lt;=基本情報!$E$13),"○",IF(TRUE,"×"))))))</f>
        <v>×</v>
      </c>
    </row>
    <row r="327" spans="2:11" x14ac:dyDescent="0.4">
      <c r="B327" s="8">
        <f t="shared" si="24"/>
        <v>46797</v>
      </c>
      <c r="C327" s="36" t="str">
        <f t="shared" si="20"/>
        <v>月</v>
      </c>
      <c r="D327" s="45" t="str">
        <f>IF(WEEKDAY(B327,2)&gt;5,"休日",IFERROR(IF(VLOOKUP(B327,祝日!B:B,1,FALSE),"休日",""),""))</f>
        <v/>
      </c>
      <c r="E327" s="172"/>
      <c r="F327" s="170" t="str">
        <f t="shared" si="21"/>
        <v/>
      </c>
      <c r="G327" s="172"/>
      <c r="H327" s="170" t="str">
        <f t="shared" si="22"/>
        <v/>
      </c>
      <c r="I327" t="str">
        <f t="shared" si="23"/>
        <v>○</v>
      </c>
      <c r="J327" t="str">
        <f>IF(AND(YEAR(B327)=YEAR($B$8)+1,MONTH(B327)=4),"×",IF(B327&lt;基本情報!$C$8,"×",IF(B327&lt;基本情報!$C$9,"-",IF(B327&gt;=基本情報!$E$9+1,"×",IF(AND(B327&gt;=基本情報!$C$9,B327&lt;=基本情報!$E$9),"○",IF(TRUE,"×"))))))</f>
        <v>×</v>
      </c>
      <c r="K327" t="str">
        <f>IF(AND(YEAR(B327)=YEAR($B$8)+1,MONTH(B327)=4),"×",IF(B327&lt;基本情報!$C$12,"×",IF(B327&lt;基本情報!$C$13,"-",IF(B327&gt;=基本情報!$E$13+1,"×",IF(AND(B327&gt;=基本情報!$C$13,B327&lt;=基本情報!$E$13),"○",IF(TRUE,"×"))))))</f>
        <v>×</v>
      </c>
    </row>
    <row r="328" spans="2:11" x14ac:dyDescent="0.4">
      <c r="B328" s="8">
        <f t="shared" si="24"/>
        <v>46798</v>
      </c>
      <c r="C328" s="36" t="str">
        <f t="shared" ref="C328:C374" si="25">TEXT(B328,"aaa")</f>
        <v>火</v>
      </c>
      <c r="D328" s="45" t="str">
        <f>IF(WEEKDAY(B328,2)&gt;5,"休日",IFERROR(IF(VLOOKUP(B328,祝日!B:B,1,FALSE),"休日",""),""))</f>
        <v/>
      </c>
      <c r="E328" s="172"/>
      <c r="F328" s="170" t="str">
        <f t="shared" ref="F328:F374" si="26">IF(OR(E328="夏季休暇",E328="年末年始休暇",E328="一時中止",E328="工場制作",E328="発注者指示",E328="その他",D328="休日"),"休工","")</f>
        <v/>
      </c>
      <c r="G328" s="172"/>
      <c r="H328" s="170" t="str">
        <f t="shared" ref="H328:H373" si="27">IF(OR(G328="夏季休暇",G328="年末年始休暇",G328="一時中止",G328="工場制作",G328="発注者指示",G328="その他",D328="休日"),"休工","")</f>
        <v/>
      </c>
      <c r="I328" t="str">
        <f t="shared" ref="I328:I372" si="28">IF(F328=H328,"○","")</f>
        <v>○</v>
      </c>
      <c r="J328" t="str">
        <f>IF(AND(YEAR(B328)=YEAR($B$8)+1,MONTH(B328)=4),"×",IF(B328&lt;基本情報!$C$8,"×",IF(B328&lt;基本情報!$C$9,"-",IF(B328&gt;=基本情報!$E$9+1,"×",IF(AND(B328&gt;=基本情報!$C$9,B328&lt;=基本情報!$E$9),"○",IF(TRUE,"×"))))))</f>
        <v>×</v>
      </c>
      <c r="K328" t="str">
        <f>IF(AND(YEAR(B328)=YEAR($B$8)+1,MONTH(B328)=4),"×",IF(B328&lt;基本情報!$C$12,"×",IF(B328&lt;基本情報!$C$13,"-",IF(B328&gt;=基本情報!$E$13+1,"×",IF(AND(B328&gt;=基本情報!$C$13,B328&lt;=基本情報!$E$13),"○",IF(TRUE,"×"))))))</f>
        <v>×</v>
      </c>
    </row>
    <row r="329" spans="2:11" x14ac:dyDescent="0.4">
      <c r="B329" s="8">
        <f t="shared" ref="B329:B374" si="29">B328+1</f>
        <v>46799</v>
      </c>
      <c r="C329" s="36" t="str">
        <f t="shared" si="25"/>
        <v>水</v>
      </c>
      <c r="D329" s="45" t="str">
        <f>IF(WEEKDAY(B329,2)&gt;5,"休日",IFERROR(IF(VLOOKUP(B329,祝日!B:B,1,FALSE),"休日",""),""))</f>
        <v/>
      </c>
      <c r="E329" s="172"/>
      <c r="F329" s="170" t="str">
        <f t="shared" si="26"/>
        <v/>
      </c>
      <c r="G329" s="172"/>
      <c r="H329" s="170" t="str">
        <f t="shared" si="27"/>
        <v/>
      </c>
      <c r="I329" t="str">
        <f t="shared" si="28"/>
        <v>○</v>
      </c>
      <c r="J329" t="str">
        <f>IF(AND(YEAR(B329)=YEAR($B$8)+1,MONTH(B329)=4),"×",IF(B329&lt;基本情報!$C$8,"×",IF(B329&lt;基本情報!$C$9,"-",IF(B329&gt;=基本情報!$E$9+1,"×",IF(AND(B329&gt;=基本情報!$C$9,B329&lt;=基本情報!$E$9),"○",IF(TRUE,"×"))))))</f>
        <v>×</v>
      </c>
      <c r="K329" t="str">
        <f>IF(AND(YEAR(B329)=YEAR($B$8)+1,MONTH(B329)=4),"×",IF(B329&lt;基本情報!$C$12,"×",IF(B329&lt;基本情報!$C$13,"-",IF(B329&gt;=基本情報!$E$13+1,"×",IF(AND(B329&gt;=基本情報!$C$13,B329&lt;=基本情報!$E$13),"○",IF(TRUE,"×"))))))</f>
        <v>×</v>
      </c>
    </row>
    <row r="330" spans="2:11" x14ac:dyDescent="0.4">
      <c r="B330" s="8">
        <f t="shared" si="29"/>
        <v>46800</v>
      </c>
      <c r="C330" s="36" t="str">
        <f t="shared" si="25"/>
        <v>木</v>
      </c>
      <c r="D330" s="45" t="str">
        <f>IF(WEEKDAY(B330,2)&gt;5,"休日",IFERROR(IF(VLOOKUP(B330,祝日!B:B,1,FALSE),"休日",""),""))</f>
        <v/>
      </c>
      <c r="E330" s="172"/>
      <c r="F330" s="170" t="str">
        <f t="shared" si="26"/>
        <v/>
      </c>
      <c r="G330" s="172"/>
      <c r="H330" s="170" t="str">
        <f t="shared" si="27"/>
        <v/>
      </c>
      <c r="I330" t="str">
        <f t="shared" si="28"/>
        <v>○</v>
      </c>
      <c r="J330" t="str">
        <f>IF(AND(YEAR(B330)=YEAR($B$8)+1,MONTH(B330)=4),"×",IF(B330&lt;基本情報!$C$8,"×",IF(B330&lt;基本情報!$C$9,"-",IF(B330&gt;=基本情報!$E$9+1,"×",IF(AND(B330&gt;=基本情報!$C$9,B330&lt;=基本情報!$E$9),"○",IF(TRUE,"×"))))))</f>
        <v>×</v>
      </c>
      <c r="K330" t="str">
        <f>IF(AND(YEAR(B330)=YEAR($B$8)+1,MONTH(B330)=4),"×",IF(B330&lt;基本情報!$C$12,"×",IF(B330&lt;基本情報!$C$13,"-",IF(B330&gt;=基本情報!$E$13+1,"×",IF(AND(B330&gt;=基本情報!$C$13,B330&lt;=基本情報!$E$13),"○",IF(TRUE,"×"))))))</f>
        <v>×</v>
      </c>
    </row>
    <row r="331" spans="2:11" x14ac:dyDescent="0.4">
      <c r="B331" s="8">
        <f t="shared" si="29"/>
        <v>46801</v>
      </c>
      <c r="C331" s="36" t="str">
        <f t="shared" si="25"/>
        <v>金</v>
      </c>
      <c r="D331" s="45" t="str">
        <f>IF(WEEKDAY(B331,2)&gt;5,"休日",IFERROR(IF(VLOOKUP(B331,祝日!B:B,1,FALSE),"休日",""),""))</f>
        <v/>
      </c>
      <c r="E331" s="172"/>
      <c r="F331" s="170" t="str">
        <f t="shared" si="26"/>
        <v/>
      </c>
      <c r="G331" s="172"/>
      <c r="H331" s="170" t="str">
        <f t="shared" si="27"/>
        <v/>
      </c>
      <c r="I331" t="str">
        <f t="shared" si="28"/>
        <v>○</v>
      </c>
      <c r="J331" t="str">
        <f>IF(AND(YEAR(B331)=YEAR($B$8)+1,MONTH(B331)=4),"×",IF(B331&lt;基本情報!$C$8,"×",IF(B331&lt;基本情報!$C$9,"-",IF(B331&gt;=基本情報!$E$9+1,"×",IF(AND(B331&gt;=基本情報!$C$9,B331&lt;=基本情報!$E$9),"○",IF(TRUE,"×"))))))</f>
        <v>×</v>
      </c>
      <c r="K331" t="str">
        <f>IF(AND(YEAR(B331)=YEAR($B$8)+1,MONTH(B331)=4),"×",IF(B331&lt;基本情報!$C$12,"×",IF(B331&lt;基本情報!$C$13,"-",IF(B331&gt;=基本情報!$E$13+1,"×",IF(AND(B331&gt;=基本情報!$C$13,B331&lt;=基本情報!$E$13),"○",IF(TRUE,"×"))))))</f>
        <v>×</v>
      </c>
    </row>
    <row r="332" spans="2:11" x14ac:dyDescent="0.4">
      <c r="B332" s="8">
        <f t="shared" si="29"/>
        <v>46802</v>
      </c>
      <c r="C332" s="36" t="str">
        <f t="shared" si="25"/>
        <v>土</v>
      </c>
      <c r="D332" s="45" t="str">
        <f>IF(WEEKDAY(B332,2)&gt;5,"休日",IFERROR(IF(VLOOKUP(B332,祝日!B:B,1,FALSE),"休日",""),""))</f>
        <v>休日</v>
      </c>
      <c r="E332" s="172"/>
      <c r="F332" s="170" t="str">
        <f t="shared" si="26"/>
        <v>休工</v>
      </c>
      <c r="G332" s="172"/>
      <c r="H332" s="170" t="str">
        <f t="shared" si="27"/>
        <v>休工</v>
      </c>
      <c r="I332" t="str">
        <f t="shared" si="28"/>
        <v>○</v>
      </c>
      <c r="J332" t="str">
        <f>IF(AND(YEAR(B332)=YEAR($B$8)+1,MONTH(B332)=4),"×",IF(B332&lt;基本情報!$C$8,"×",IF(B332&lt;基本情報!$C$9,"-",IF(B332&gt;=基本情報!$E$9+1,"×",IF(AND(B332&gt;=基本情報!$C$9,B332&lt;=基本情報!$E$9),"○",IF(TRUE,"×"))))))</f>
        <v>×</v>
      </c>
      <c r="K332" t="str">
        <f>IF(AND(YEAR(B332)=YEAR($B$8)+1,MONTH(B332)=4),"×",IF(B332&lt;基本情報!$C$12,"×",IF(B332&lt;基本情報!$C$13,"-",IF(B332&gt;=基本情報!$E$13+1,"×",IF(AND(B332&gt;=基本情報!$C$13,B332&lt;=基本情報!$E$13),"○",IF(TRUE,"×"))))))</f>
        <v>×</v>
      </c>
    </row>
    <row r="333" spans="2:11" x14ac:dyDescent="0.4">
      <c r="B333" s="8">
        <f t="shared" si="29"/>
        <v>46803</v>
      </c>
      <c r="C333" s="36" t="str">
        <f t="shared" si="25"/>
        <v>日</v>
      </c>
      <c r="D333" s="45" t="str">
        <f>IF(WEEKDAY(B333,2)&gt;5,"休日",IFERROR(IF(VLOOKUP(B333,祝日!B:B,1,FALSE),"休日",""),""))</f>
        <v>休日</v>
      </c>
      <c r="E333" s="172"/>
      <c r="F333" s="170" t="str">
        <f t="shared" si="26"/>
        <v>休工</v>
      </c>
      <c r="G333" s="172"/>
      <c r="H333" s="170" t="str">
        <f t="shared" si="27"/>
        <v>休工</v>
      </c>
      <c r="I333" t="str">
        <f t="shared" si="28"/>
        <v>○</v>
      </c>
      <c r="J333" t="str">
        <f>IF(AND(YEAR(B333)=YEAR($B$8)+1,MONTH(B333)=4),"×",IF(B333&lt;基本情報!$C$8,"×",IF(B333&lt;基本情報!$C$9,"-",IF(B333&gt;=基本情報!$E$9+1,"×",IF(AND(B333&gt;=基本情報!$C$9,B333&lt;=基本情報!$E$9),"○",IF(TRUE,"×"))))))</f>
        <v>×</v>
      </c>
      <c r="K333" t="str">
        <f>IF(AND(YEAR(B333)=YEAR($B$8)+1,MONTH(B333)=4),"×",IF(B333&lt;基本情報!$C$12,"×",IF(B333&lt;基本情報!$C$13,"-",IF(B333&gt;=基本情報!$E$13+1,"×",IF(AND(B333&gt;=基本情報!$C$13,B333&lt;=基本情報!$E$13),"○",IF(TRUE,"×"))))))</f>
        <v>×</v>
      </c>
    </row>
    <row r="334" spans="2:11" x14ac:dyDescent="0.4">
      <c r="B334" s="8">
        <f t="shared" si="29"/>
        <v>46804</v>
      </c>
      <c r="C334" s="36" t="str">
        <f t="shared" si="25"/>
        <v>月</v>
      </c>
      <c r="D334" s="45" t="str">
        <f>IF(WEEKDAY(B334,2)&gt;5,"休日",IFERROR(IF(VLOOKUP(B334,祝日!B:B,1,FALSE),"休日",""),""))</f>
        <v/>
      </c>
      <c r="E334" s="172"/>
      <c r="F334" s="170" t="str">
        <f t="shared" si="26"/>
        <v/>
      </c>
      <c r="G334" s="172"/>
      <c r="H334" s="170" t="str">
        <f t="shared" si="27"/>
        <v/>
      </c>
      <c r="I334" t="str">
        <f t="shared" si="28"/>
        <v>○</v>
      </c>
      <c r="J334" t="str">
        <f>IF(AND(YEAR(B334)=YEAR($B$8)+1,MONTH(B334)=4),"×",IF(B334&lt;基本情報!$C$8,"×",IF(B334&lt;基本情報!$C$9,"-",IF(B334&gt;=基本情報!$E$9+1,"×",IF(AND(B334&gt;=基本情報!$C$9,B334&lt;=基本情報!$E$9),"○",IF(TRUE,"×"))))))</f>
        <v>×</v>
      </c>
      <c r="K334" t="str">
        <f>IF(AND(YEAR(B334)=YEAR($B$8)+1,MONTH(B334)=4),"×",IF(B334&lt;基本情報!$C$12,"×",IF(B334&lt;基本情報!$C$13,"-",IF(B334&gt;=基本情報!$E$13+1,"×",IF(AND(B334&gt;=基本情報!$C$13,B334&lt;=基本情報!$E$13),"○",IF(TRUE,"×"))))))</f>
        <v>×</v>
      </c>
    </row>
    <row r="335" spans="2:11" x14ac:dyDescent="0.4">
      <c r="B335" s="8">
        <f t="shared" si="29"/>
        <v>46805</v>
      </c>
      <c r="C335" s="36" t="str">
        <f t="shared" si="25"/>
        <v>火</v>
      </c>
      <c r="D335" s="45" t="str">
        <f>IF(WEEKDAY(B335,2)&gt;5,"休日",IFERROR(IF(VLOOKUP(B335,祝日!B:B,1,FALSE),"休日",""),""))</f>
        <v/>
      </c>
      <c r="E335" s="172"/>
      <c r="F335" s="170" t="str">
        <f t="shared" si="26"/>
        <v/>
      </c>
      <c r="G335" s="172"/>
      <c r="H335" s="170" t="str">
        <f t="shared" si="27"/>
        <v/>
      </c>
      <c r="I335" t="str">
        <f t="shared" si="28"/>
        <v>○</v>
      </c>
      <c r="J335" t="str">
        <f>IF(AND(YEAR(B335)=YEAR($B$8)+1,MONTH(B335)=4),"×",IF(B335&lt;基本情報!$C$8,"×",IF(B335&lt;基本情報!$C$9,"-",IF(B335&gt;=基本情報!$E$9+1,"×",IF(AND(B335&gt;=基本情報!$C$9,B335&lt;=基本情報!$E$9),"○",IF(TRUE,"×"))))))</f>
        <v>×</v>
      </c>
      <c r="K335" t="str">
        <f>IF(AND(YEAR(B335)=YEAR($B$8)+1,MONTH(B335)=4),"×",IF(B335&lt;基本情報!$C$12,"×",IF(B335&lt;基本情報!$C$13,"-",IF(B335&gt;=基本情報!$E$13+1,"×",IF(AND(B335&gt;=基本情報!$C$13,B335&lt;=基本情報!$E$13),"○",IF(TRUE,"×"))))))</f>
        <v>×</v>
      </c>
    </row>
    <row r="336" spans="2:11" x14ac:dyDescent="0.4">
      <c r="B336" s="8">
        <f t="shared" si="29"/>
        <v>46806</v>
      </c>
      <c r="C336" s="36" t="str">
        <f t="shared" si="25"/>
        <v>水</v>
      </c>
      <c r="D336" s="45" t="str">
        <f>IF(WEEKDAY(B336,2)&gt;5,"休日",IFERROR(IF(VLOOKUP(B336,祝日!B:B,1,FALSE),"休日",""),""))</f>
        <v>休日</v>
      </c>
      <c r="E336" s="172"/>
      <c r="F336" s="170" t="str">
        <f t="shared" si="26"/>
        <v>休工</v>
      </c>
      <c r="G336" s="172"/>
      <c r="H336" s="170" t="str">
        <f t="shared" si="27"/>
        <v>休工</v>
      </c>
      <c r="I336" t="str">
        <f t="shared" si="28"/>
        <v>○</v>
      </c>
      <c r="J336" t="str">
        <f>IF(AND(YEAR(B336)=YEAR($B$8)+1,MONTH(B336)=4),"×",IF(B336&lt;基本情報!$C$8,"×",IF(B336&lt;基本情報!$C$9,"-",IF(B336&gt;=基本情報!$E$9+1,"×",IF(AND(B336&gt;=基本情報!$C$9,B336&lt;=基本情報!$E$9),"○",IF(TRUE,"×"))))))</f>
        <v>×</v>
      </c>
      <c r="K336" t="str">
        <f>IF(AND(YEAR(B336)=YEAR($B$8)+1,MONTH(B336)=4),"×",IF(B336&lt;基本情報!$C$12,"×",IF(B336&lt;基本情報!$C$13,"-",IF(B336&gt;=基本情報!$E$13+1,"×",IF(AND(B336&gt;=基本情報!$C$13,B336&lt;=基本情報!$E$13),"○",IF(TRUE,"×"))))))</f>
        <v>×</v>
      </c>
    </row>
    <row r="337" spans="2:11" x14ac:dyDescent="0.4">
      <c r="B337" s="8">
        <f t="shared" si="29"/>
        <v>46807</v>
      </c>
      <c r="C337" s="36" t="str">
        <f t="shared" si="25"/>
        <v>木</v>
      </c>
      <c r="D337" s="45" t="str">
        <f>IF(WEEKDAY(B337,2)&gt;5,"休日",IFERROR(IF(VLOOKUP(B337,祝日!B:B,1,FALSE),"休日",""),""))</f>
        <v/>
      </c>
      <c r="E337" s="172"/>
      <c r="F337" s="170" t="str">
        <f t="shared" si="26"/>
        <v/>
      </c>
      <c r="G337" s="172"/>
      <c r="H337" s="170" t="str">
        <f t="shared" si="27"/>
        <v/>
      </c>
      <c r="I337" t="str">
        <f t="shared" si="28"/>
        <v>○</v>
      </c>
      <c r="J337" t="str">
        <f>IF(AND(YEAR(B337)=YEAR($B$8)+1,MONTH(B337)=4),"×",IF(B337&lt;基本情報!$C$8,"×",IF(B337&lt;基本情報!$C$9,"-",IF(B337&gt;=基本情報!$E$9+1,"×",IF(AND(B337&gt;=基本情報!$C$9,B337&lt;=基本情報!$E$9),"○",IF(TRUE,"×"))))))</f>
        <v>×</v>
      </c>
      <c r="K337" t="str">
        <f>IF(AND(YEAR(B337)=YEAR($B$8)+1,MONTH(B337)=4),"×",IF(B337&lt;基本情報!$C$12,"×",IF(B337&lt;基本情報!$C$13,"-",IF(B337&gt;=基本情報!$E$13+1,"×",IF(AND(B337&gt;=基本情報!$C$13,B337&lt;=基本情報!$E$13),"○",IF(TRUE,"×"))))))</f>
        <v>×</v>
      </c>
    </row>
    <row r="338" spans="2:11" x14ac:dyDescent="0.4">
      <c r="B338" s="8">
        <f t="shared" si="29"/>
        <v>46808</v>
      </c>
      <c r="C338" s="36" t="str">
        <f t="shared" si="25"/>
        <v>金</v>
      </c>
      <c r="D338" s="45" t="str">
        <f>IF(WEEKDAY(B338,2)&gt;5,"休日",IFERROR(IF(VLOOKUP(B338,祝日!B:B,1,FALSE),"休日",""),""))</f>
        <v/>
      </c>
      <c r="E338" s="172"/>
      <c r="F338" s="170" t="str">
        <f t="shared" si="26"/>
        <v/>
      </c>
      <c r="G338" s="172"/>
      <c r="H338" s="170" t="str">
        <f t="shared" si="27"/>
        <v/>
      </c>
      <c r="I338" t="str">
        <f t="shared" si="28"/>
        <v>○</v>
      </c>
      <c r="J338" t="str">
        <f>IF(AND(YEAR(B338)=YEAR($B$8)+1,MONTH(B338)=4),"×",IF(B338&lt;基本情報!$C$8,"×",IF(B338&lt;基本情報!$C$9,"-",IF(B338&gt;=基本情報!$E$9+1,"×",IF(AND(B338&gt;=基本情報!$C$9,B338&lt;=基本情報!$E$9),"○",IF(TRUE,"×"))))))</f>
        <v>×</v>
      </c>
      <c r="K338" t="str">
        <f>IF(AND(YEAR(B338)=YEAR($B$8)+1,MONTH(B338)=4),"×",IF(B338&lt;基本情報!$C$12,"×",IF(B338&lt;基本情報!$C$13,"-",IF(B338&gt;=基本情報!$E$13+1,"×",IF(AND(B338&gt;=基本情報!$C$13,B338&lt;=基本情報!$E$13),"○",IF(TRUE,"×"))))))</f>
        <v>×</v>
      </c>
    </row>
    <row r="339" spans="2:11" x14ac:dyDescent="0.4">
      <c r="B339" s="8">
        <f t="shared" si="29"/>
        <v>46809</v>
      </c>
      <c r="C339" s="36" t="str">
        <f t="shared" si="25"/>
        <v>土</v>
      </c>
      <c r="D339" s="45" t="str">
        <f>IF(WEEKDAY(B339,2)&gt;5,"休日",IFERROR(IF(VLOOKUP(B339,祝日!B:B,1,FALSE),"休日",""),""))</f>
        <v>休日</v>
      </c>
      <c r="E339" s="172"/>
      <c r="F339" s="170" t="str">
        <f t="shared" si="26"/>
        <v>休工</v>
      </c>
      <c r="G339" s="172"/>
      <c r="H339" s="170" t="str">
        <f t="shared" si="27"/>
        <v>休工</v>
      </c>
      <c r="I339" t="str">
        <f t="shared" si="28"/>
        <v>○</v>
      </c>
      <c r="J339" t="str">
        <f>IF(AND(YEAR(B339)=YEAR($B$8)+1,MONTH(B339)=4),"×",IF(B339&lt;基本情報!$C$8,"×",IF(B339&lt;基本情報!$C$9,"-",IF(B339&gt;=基本情報!$E$9+1,"×",IF(AND(B339&gt;=基本情報!$C$9,B339&lt;=基本情報!$E$9),"○",IF(TRUE,"×"))))))</f>
        <v>×</v>
      </c>
      <c r="K339" t="str">
        <f>IF(AND(YEAR(B339)=YEAR($B$8)+1,MONTH(B339)=4),"×",IF(B339&lt;基本情報!$C$12,"×",IF(B339&lt;基本情報!$C$13,"-",IF(B339&gt;=基本情報!$E$13+1,"×",IF(AND(B339&gt;=基本情報!$C$13,B339&lt;=基本情報!$E$13),"○",IF(TRUE,"×"))))))</f>
        <v>×</v>
      </c>
    </row>
    <row r="340" spans="2:11" x14ac:dyDescent="0.4">
      <c r="B340" s="8">
        <f t="shared" si="29"/>
        <v>46810</v>
      </c>
      <c r="C340" s="36" t="str">
        <f t="shared" si="25"/>
        <v>日</v>
      </c>
      <c r="D340" s="45" t="str">
        <f>IF(WEEKDAY(B340,2)&gt;5,"休日",IFERROR(IF(VLOOKUP(B340,祝日!B:B,1,FALSE),"休日",""),""))</f>
        <v>休日</v>
      </c>
      <c r="E340" s="172"/>
      <c r="F340" s="170" t="str">
        <f t="shared" si="26"/>
        <v>休工</v>
      </c>
      <c r="G340" s="172"/>
      <c r="H340" s="170" t="str">
        <f t="shared" si="27"/>
        <v>休工</v>
      </c>
      <c r="I340" t="str">
        <f t="shared" si="28"/>
        <v>○</v>
      </c>
      <c r="J340" t="str">
        <f>IF(AND(YEAR(B340)=YEAR($B$8)+1,MONTH(B340)=4),"×",IF(B340&lt;基本情報!$C$8,"×",IF(B340&lt;基本情報!$C$9,"-",IF(B340&gt;=基本情報!$E$9+1,"×",IF(AND(B340&gt;=基本情報!$C$9,B340&lt;=基本情報!$E$9),"○",IF(TRUE,"×"))))))</f>
        <v>×</v>
      </c>
      <c r="K340" t="str">
        <f>IF(AND(YEAR(B340)=YEAR($B$8)+1,MONTH(B340)=4),"×",IF(B340&lt;基本情報!$C$12,"×",IF(B340&lt;基本情報!$C$13,"-",IF(B340&gt;=基本情報!$E$13+1,"×",IF(AND(B340&gt;=基本情報!$C$13,B340&lt;=基本情報!$E$13),"○",IF(TRUE,"×"))))))</f>
        <v>×</v>
      </c>
    </row>
    <row r="341" spans="2:11" x14ac:dyDescent="0.4">
      <c r="B341" s="8">
        <f t="shared" si="29"/>
        <v>46811</v>
      </c>
      <c r="C341" s="36" t="str">
        <f t="shared" si="25"/>
        <v>月</v>
      </c>
      <c r="D341" s="45" t="str">
        <f>IF(WEEKDAY(B341,2)&gt;5,"休日",IFERROR(IF(VLOOKUP(B341,祝日!B:B,1,FALSE),"休日",""),""))</f>
        <v/>
      </c>
      <c r="E341" s="172"/>
      <c r="F341" s="170" t="str">
        <f t="shared" si="26"/>
        <v/>
      </c>
      <c r="G341" s="172"/>
      <c r="H341" s="170" t="str">
        <f t="shared" si="27"/>
        <v/>
      </c>
      <c r="I341" t="str">
        <f t="shared" si="28"/>
        <v>○</v>
      </c>
      <c r="J341" t="str">
        <f>IF(AND(YEAR(B341)=YEAR($B$8)+1,MONTH(B341)=4),"×",IF(B341&lt;基本情報!$C$8,"×",IF(B341&lt;基本情報!$C$9,"-",IF(B341&gt;=基本情報!$E$9+1,"×",IF(AND(B341&gt;=基本情報!$C$9,B341&lt;=基本情報!$E$9),"○",IF(TRUE,"×"))))))</f>
        <v>×</v>
      </c>
      <c r="K341" t="str">
        <f>IF(AND(YEAR(B341)=YEAR($B$8)+1,MONTH(B341)=4),"×",IF(B341&lt;基本情報!$C$12,"×",IF(B341&lt;基本情報!$C$13,"-",IF(B341&gt;=基本情報!$E$13+1,"×",IF(AND(B341&gt;=基本情報!$C$13,B341&lt;=基本情報!$E$13),"○",IF(TRUE,"×"))))))</f>
        <v>×</v>
      </c>
    </row>
    <row r="342" spans="2:11" x14ac:dyDescent="0.4">
      <c r="B342" s="8">
        <f t="shared" si="29"/>
        <v>46812</v>
      </c>
      <c r="C342" s="36" t="str">
        <f t="shared" si="25"/>
        <v>火</v>
      </c>
      <c r="D342" s="45" t="str">
        <f>IF(WEEKDAY(B342,2)&gt;5,"休日",IFERROR(IF(VLOOKUP(B342,祝日!B:B,1,FALSE),"休日",""),""))</f>
        <v/>
      </c>
      <c r="E342" s="172"/>
      <c r="F342" s="170" t="str">
        <f t="shared" si="26"/>
        <v/>
      </c>
      <c r="G342" s="172"/>
      <c r="H342" s="170" t="str">
        <f t="shared" si="27"/>
        <v/>
      </c>
      <c r="I342" t="str">
        <f t="shared" si="28"/>
        <v>○</v>
      </c>
      <c r="J342" t="str">
        <f>IF(AND(YEAR(B342)=YEAR($B$8)+1,MONTH(B342)=4),"×",IF(B342&lt;基本情報!$C$8,"×",IF(B342&lt;基本情報!$C$9,"-",IF(B342&gt;=基本情報!$E$9+1,"×",IF(AND(B342&gt;=基本情報!$C$9,B342&lt;=基本情報!$E$9),"○",IF(TRUE,"×"))))))</f>
        <v>×</v>
      </c>
      <c r="K342" t="str">
        <f>IF(AND(YEAR(B342)=YEAR($B$8)+1,MONTH(B342)=4),"×",IF(B342&lt;基本情報!$C$12,"×",IF(B342&lt;基本情報!$C$13,"-",IF(B342&gt;=基本情報!$E$13+1,"×",IF(AND(B342&gt;=基本情報!$C$13,B342&lt;=基本情報!$E$13),"○",IF(TRUE,"×"))))))</f>
        <v>×</v>
      </c>
    </row>
    <row r="343" spans="2:11" x14ac:dyDescent="0.4">
      <c r="B343" s="8">
        <f t="shared" si="29"/>
        <v>46813</v>
      </c>
      <c r="C343" s="36" t="str">
        <f t="shared" si="25"/>
        <v>水</v>
      </c>
      <c r="D343" s="45" t="str">
        <f>IF(WEEKDAY(B343,2)&gt;5,"休日",IFERROR(IF(VLOOKUP(B343,祝日!B:B,1,FALSE),"休日",""),""))</f>
        <v/>
      </c>
      <c r="E343" s="172"/>
      <c r="F343" s="170" t="str">
        <f t="shared" si="26"/>
        <v/>
      </c>
      <c r="G343" s="172"/>
      <c r="H343" s="170" t="str">
        <f t="shared" si="27"/>
        <v/>
      </c>
      <c r="I343" t="str">
        <f t="shared" si="28"/>
        <v>○</v>
      </c>
      <c r="J343" t="str">
        <f>IF(AND(YEAR(B343)=YEAR($B$8)+1,MONTH(B343)=4),"×",IF(B343&lt;基本情報!$C$8,"×",IF(B343&lt;基本情報!$C$9,"-",IF(B343&gt;=基本情報!$E$9+1,"×",IF(AND(B343&gt;=基本情報!$C$9,B343&lt;=基本情報!$E$9),"○",IF(TRUE,"×"))))))</f>
        <v>×</v>
      </c>
      <c r="K343" t="str">
        <f>IF(AND(YEAR(B343)=YEAR($B$8)+1,MONTH(B343)=4),"×",IF(B343&lt;基本情報!$C$12,"×",IF(B343&lt;基本情報!$C$13,"-",IF(B343&gt;=基本情報!$E$13+1,"×",IF(AND(B343&gt;=基本情報!$C$13,B343&lt;=基本情報!$E$13),"○",IF(TRUE,"×"))))))</f>
        <v>×</v>
      </c>
    </row>
    <row r="344" spans="2:11" x14ac:dyDescent="0.4">
      <c r="B344" s="8">
        <f t="shared" si="29"/>
        <v>46814</v>
      </c>
      <c r="C344" s="36" t="str">
        <f t="shared" si="25"/>
        <v>木</v>
      </c>
      <c r="D344" s="45" t="str">
        <f>IF(WEEKDAY(B344,2)&gt;5,"休日",IFERROR(IF(VLOOKUP(B344,祝日!B:B,1,FALSE),"休日",""),""))</f>
        <v/>
      </c>
      <c r="E344" s="172"/>
      <c r="F344" s="170" t="str">
        <f t="shared" si="26"/>
        <v/>
      </c>
      <c r="G344" s="172"/>
      <c r="H344" s="170" t="str">
        <f t="shared" si="27"/>
        <v/>
      </c>
      <c r="I344" t="str">
        <f t="shared" si="28"/>
        <v>○</v>
      </c>
      <c r="J344" t="str">
        <f>IF(AND(YEAR(B344)=YEAR($B$8)+1,MONTH(B344)=4),"×",IF(B344&lt;基本情報!$C$8,"×",IF(B344&lt;基本情報!$C$9,"-",IF(B344&gt;=基本情報!$E$9+1,"×",IF(AND(B344&gt;=基本情報!$C$9,B344&lt;=基本情報!$E$9),"○",IF(TRUE,"×"))))))</f>
        <v>×</v>
      </c>
      <c r="K344" t="str">
        <f>IF(AND(YEAR(B344)=YEAR($B$8)+1,MONTH(B344)=4),"×",IF(B344&lt;基本情報!$C$12,"×",IF(B344&lt;基本情報!$C$13,"-",IF(B344&gt;=基本情報!$E$13+1,"×",IF(AND(B344&gt;=基本情報!$C$13,B344&lt;=基本情報!$E$13),"○",IF(TRUE,"×"))))))</f>
        <v>×</v>
      </c>
    </row>
    <row r="345" spans="2:11" x14ac:dyDescent="0.4">
      <c r="B345" s="8">
        <f t="shared" si="29"/>
        <v>46815</v>
      </c>
      <c r="C345" s="36" t="str">
        <f t="shared" si="25"/>
        <v>金</v>
      </c>
      <c r="D345" s="45" t="str">
        <f>IF(WEEKDAY(B345,2)&gt;5,"休日",IFERROR(IF(VLOOKUP(B345,祝日!B:B,1,FALSE),"休日",""),""))</f>
        <v/>
      </c>
      <c r="E345" s="172"/>
      <c r="F345" s="170" t="str">
        <f t="shared" si="26"/>
        <v/>
      </c>
      <c r="G345" s="172"/>
      <c r="H345" s="170" t="str">
        <f t="shared" si="27"/>
        <v/>
      </c>
      <c r="I345" t="str">
        <f t="shared" si="28"/>
        <v>○</v>
      </c>
      <c r="J345" t="str">
        <f>IF(AND(YEAR(B345)=YEAR($B$8)+1,MONTH(B345)=4),"×",IF(B345&lt;基本情報!$C$8,"×",IF(B345&lt;基本情報!$C$9,"-",IF(B345&gt;=基本情報!$E$9+1,"×",IF(AND(B345&gt;=基本情報!$C$9,B345&lt;=基本情報!$E$9),"○",IF(TRUE,"×"))))))</f>
        <v>×</v>
      </c>
      <c r="K345" t="str">
        <f>IF(AND(YEAR(B345)=YEAR($B$8)+1,MONTH(B345)=4),"×",IF(B345&lt;基本情報!$C$12,"×",IF(B345&lt;基本情報!$C$13,"-",IF(B345&gt;=基本情報!$E$13+1,"×",IF(AND(B345&gt;=基本情報!$C$13,B345&lt;=基本情報!$E$13),"○",IF(TRUE,"×"))))))</f>
        <v>×</v>
      </c>
    </row>
    <row r="346" spans="2:11" x14ac:dyDescent="0.4">
      <c r="B346" s="8">
        <f t="shared" si="29"/>
        <v>46816</v>
      </c>
      <c r="C346" s="36" t="str">
        <f t="shared" si="25"/>
        <v>土</v>
      </c>
      <c r="D346" s="45" t="str">
        <f>IF(WEEKDAY(B346,2)&gt;5,"休日",IFERROR(IF(VLOOKUP(B346,祝日!B:B,1,FALSE),"休日",""),""))</f>
        <v>休日</v>
      </c>
      <c r="E346" s="172"/>
      <c r="F346" s="170" t="str">
        <f t="shared" si="26"/>
        <v>休工</v>
      </c>
      <c r="G346" s="172"/>
      <c r="H346" s="170" t="str">
        <f t="shared" si="27"/>
        <v>休工</v>
      </c>
      <c r="I346" t="str">
        <f t="shared" si="28"/>
        <v>○</v>
      </c>
      <c r="J346" t="str">
        <f>IF(AND(YEAR(B346)=YEAR($B$8)+1,MONTH(B346)=4),"×",IF(B346&lt;基本情報!$C$8,"×",IF(B346&lt;基本情報!$C$9,"-",IF(B346&gt;=基本情報!$E$9+1,"×",IF(AND(B346&gt;=基本情報!$C$9,B346&lt;=基本情報!$E$9),"○",IF(TRUE,"×"))))))</f>
        <v>×</v>
      </c>
      <c r="K346" t="str">
        <f>IF(AND(YEAR(B346)=YEAR($B$8)+1,MONTH(B346)=4),"×",IF(B346&lt;基本情報!$C$12,"×",IF(B346&lt;基本情報!$C$13,"-",IF(B346&gt;=基本情報!$E$13+1,"×",IF(AND(B346&gt;=基本情報!$C$13,B346&lt;=基本情報!$E$13),"○",IF(TRUE,"×"))))))</f>
        <v>×</v>
      </c>
    </row>
    <row r="347" spans="2:11" x14ac:dyDescent="0.4">
      <c r="B347" s="8">
        <f t="shared" si="29"/>
        <v>46817</v>
      </c>
      <c r="C347" s="36" t="str">
        <f t="shared" si="25"/>
        <v>日</v>
      </c>
      <c r="D347" s="45" t="str">
        <f>IF(WEEKDAY(B347,2)&gt;5,"休日",IFERROR(IF(VLOOKUP(B347,祝日!B:B,1,FALSE),"休日",""),""))</f>
        <v>休日</v>
      </c>
      <c r="E347" s="172"/>
      <c r="F347" s="170" t="str">
        <f t="shared" si="26"/>
        <v>休工</v>
      </c>
      <c r="G347" s="172"/>
      <c r="H347" s="170" t="str">
        <f t="shared" si="27"/>
        <v>休工</v>
      </c>
      <c r="I347" t="str">
        <f t="shared" si="28"/>
        <v>○</v>
      </c>
      <c r="J347" t="str">
        <f>IF(AND(YEAR(B347)=YEAR($B$8)+1,MONTH(B347)=4),"×",IF(B347&lt;基本情報!$C$8,"×",IF(B347&lt;基本情報!$C$9,"-",IF(B347&gt;=基本情報!$E$9+1,"×",IF(AND(B347&gt;=基本情報!$C$9,B347&lt;=基本情報!$E$9),"○",IF(TRUE,"×"))))))</f>
        <v>×</v>
      </c>
      <c r="K347" t="str">
        <f>IF(AND(YEAR(B347)=YEAR($B$8)+1,MONTH(B347)=4),"×",IF(B347&lt;基本情報!$C$12,"×",IF(B347&lt;基本情報!$C$13,"-",IF(B347&gt;=基本情報!$E$13+1,"×",IF(AND(B347&gt;=基本情報!$C$13,B347&lt;=基本情報!$E$13),"○",IF(TRUE,"×"))))))</f>
        <v>×</v>
      </c>
    </row>
    <row r="348" spans="2:11" x14ac:dyDescent="0.4">
      <c r="B348" s="8">
        <f t="shared" si="29"/>
        <v>46818</v>
      </c>
      <c r="C348" s="36" t="str">
        <f t="shared" si="25"/>
        <v>月</v>
      </c>
      <c r="D348" s="45" t="str">
        <f>IF(WEEKDAY(B348,2)&gt;5,"休日",IFERROR(IF(VLOOKUP(B348,祝日!B:B,1,FALSE),"休日",""),""))</f>
        <v/>
      </c>
      <c r="E348" s="172"/>
      <c r="F348" s="170" t="str">
        <f t="shared" si="26"/>
        <v/>
      </c>
      <c r="G348" s="172"/>
      <c r="H348" s="170" t="str">
        <f t="shared" si="27"/>
        <v/>
      </c>
      <c r="I348" t="str">
        <f t="shared" si="28"/>
        <v>○</v>
      </c>
      <c r="J348" t="str">
        <f>IF(AND(YEAR(B348)=YEAR($B$8)+1,MONTH(B348)=4),"×",IF(B348&lt;基本情報!$C$8,"×",IF(B348&lt;基本情報!$C$9,"-",IF(B348&gt;=基本情報!$E$9+1,"×",IF(AND(B348&gt;=基本情報!$C$9,B348&lt;=基本情報!$E$9),"○",IF(TRUE,"×"))))))</f>
        <v>×</v>
      </c>
      <c r="K348" t="str">
        <f>IF(AND(YEAR(B348)=YEAR($B$8)+1,MONTH(B348)=4),"×",IF(B348&lt;基本情報!$C$12,"×",IF(B348&lt;基本情報!$C$13,"-",IF(B348&gt;=基本情報!$E$13+1,"×",IF(AND(B348&gt;=基本情報!$C$13,B348&lt;=基本情報!$E$13),"○",IF(TRUE,"×"))))))</f>
        <v>×</v>
      </c>
    </row>
    <row r="349" spans="2:11" x14ac:dyDescent="0.4">
      <c r="B349" s="8">
        <f t="shared" si="29"/>
        <v>46819</v>
      </c>
      <c r="C349" s="36" t="str">
        <f t="shared" si="25"/>
        <v>火</v>
      </c>
      <c r="D349" s="45" t="str">
        <f>IF(WEEKDAY(B349,2)&gt;5,"休日",IFERROR(IF(VLOOKUP(B349,祝日!B:B,1,FALSE),"休日",""),""))</f>
        <v/>
      </c>
      <c r="E349" s="172"/>
      <c r="F349" s="170" t="str">
        <f t="shared" si="26"/>
        <v/>
      </c>
      <c r="G349" s="172"/>
      <c r="H349" s="170" t="str">
        <f t="shared" si="27"/>
        <v/>
      </c>
      <c r="I349" t="str">
        <f t="shared" si="28"/>
        <v>○</v>
      </c>
      <c r="J349" t="str">
        <f>IF(AND(YEAR(B349)=YEAR($B$8)+1,MONTH(B349)=4),"×",IF(B349&lt;基本情報!$C$8,"×",IF(B349&lt;基本情報!$C$9,"-",IF(B349&gt;=基本情報!$E$9+1,"×",IF(AND(B349&gt;=基本情報!$C$9,B349&lt;=基本情報!$E$9),"○",IF(TRUE,"×"))))))</f>
        <v>×</v>
      </c>
      <c r="K349" t="str">
        <f>IF(AND(YEAR(B349)=YEAR($B$8)+1,MONTH(B349)=4),"×",IF(B349&lt;基本情報!$C$12,"×",IF(B349&lt;基本情報!$C$13,"-",IF(B349&gt;=基本情報!$E$13+1,"×",IF(AND(B349&gt;=基本情報!$C$13,B349&lt;=基本情報!$E$13),"○",IF(TRUE,"×"))))))</f>
        <v>×</v>
      </c>
    </row>
    <row r="350" spans="2:11" x14ac:dyDescent="0.4">
      <c r="B350" s="8">
        <f t="shared" si="29"/>
        <v>46820</v>
      </c>
      <c r="C350" s="36" t="str">
        <f t="shared" si="25"/>
        <v>水</v>
      </c>
      <c r="D350" s="45" t="str">
        <f>IF(WEEKDAY(B350,2)&gt;5,"休日",IFERROR(IF(VLOOKUP(B350,祝日!B:B,1,FALSE),"休日",""),""))</f>
        <v/>
      </c>
      <c r="E350" s="172"/>
      <c r="F350" s="170" t="str">
        <f t="shared" si="26"/>
        <v/>
      </c>
      <c r="G350" s="172"/>
      <c r="H350" s="170" t="str">
        <f t="shared" si="27"/>
        <v/>
      </c>
      <c r="I350" t="str">
        <f t="shared" si="28"/>
        <v>○</v>
      </c>
      <c r="J350" t="str">
        <f>IF(AND(YEAR(B350)=YEAR($B$8)+1,MONTH(B350)=4),"×",IF(B350&lt;基本情報!$C$8,"×",IF(B350&lt;基本情報!$C$9,"-",IF(B350&gt;=基本情報!$E$9+1,"×",IF(AND(B350&gt;=基本情報!$C$9,B350&lt;=基本情報!$E$9),"○",IF(TRUE,"×"))))))</f>
        <v>×</v>
      </c>
      <c r="K350" t="str">
        <f>IF(AND(YEAR(B350)=YEAR($B$8)+1,MONTH(B350)=4),"×",IF(B350&lt;基本情報!$C$12,"×",IF(B350&lt;基本情報!$C$13,"-",IF(B350&gt;=基本情報!$E$13+1,"×",IF(AND(B350&gt;=基本情報!$C$13,B350&lt;=基本情報!$E$13),"○",IF(TRUE,"×"))))))</f>
        <v>×</v>
      </c>
    </row>
    <row r="351" spans="2:11" x14ac:dyDescent="0.4">
      <c r="B351" s="8">
        <f t="shared" si="29"/>
        <v>46821</v>
      </c>
      <c r="C351" s="36" t="str">
        <f t="shared" si="25"/>
        <v>木</v>
      </c>
      <c r="D351" s="45" t="str">
        <f>IF(WEEKDAY(B351,2)&gt;5,"休日",IFERROR(IF(VLOOKUP(B351,祝日!B:B,1,FALSE),"休日",""),""))</f>
        <v/>
      </c>
      <c r="E351" s="172"/>
      <c r="F351" s="170" t="str">
        <f t="shared" si="26"/>
        <v/>
      </c>
      <c r="G351" s="172"/>
      <c r="H351" s="170" t="str">
        <f t="shared" si="27"/>
        <v/>
      </c>
      <c r="I351" t="str">
        <f t="shared" si="28"/>
        <v>○</v>
      </c>
      <c r="J351" t="str">
        <f>IF(AND(YEAR(B351)=YEAR($B$8)+1,MONTH(B351)=4),"×",IF(B351&lt;基本情報!$C$8,"×",IF(B351&lt;基本情報!$C$9,"-",IF(B351&gt;=基本情報!$E$9+1,"×",IF(AND(B351&gt;=基本情報!$C$9,B351&lt;=基本情報!$E$9),"○",IF(TRUE,"×"))))))</f>
        <v>×</v>
      </c>
      <c r="K351" t="str">
        <f>IF(AND(YEAR(B351)=YEAR($B$8)+1,MONTH(B351)=4),"×",IF(B351&lt;基本情報!$C$12,"×",IF(B351&lt;基本情報!$C$13,"-",IF(B351&gt;=基本情報!$E$13+1,"×",IF(AND(B351&gt;=基本情報!$C$13,B351&lt;=基本情報!$E$13),"○",IF(TRUE,"×"))))))</f>
        <v>×</v>
      </c>
    </row>
    <row r="352" spans="2:11" x14ac:dyDescent="0.4">
      <c r="B352" s="8">
        <f t="shared" si="29"/>
        <v>46822</v>
      </c>
      <c r="C352" s="36" t="str">
        <f t="shared" si="25"/>
        <v>金</v>
      </c>
      <c r="D352" s="45" t="str">
        <f>IF(WEEKDAY(B352,2)&gt;5,"休日",IFERROR(IF(VLOOKUP(B352,祝日!B:B,1,FALSE),"休日",""),""))</f>
        <v/>
      </c>
      <c r="E352" s="172"/>
      <c r="F352" s="170" t="str">
        <f t="shared" si="26"/>
        <v/>
      </c>
      <c r="G352" s="172"/>
      <c r="H352" s="170" t="str">
        <f t="shared" si="27"/>
        <v/>
      </c>
      <c r="I352" t="str">
        <f t="shared" si="28"/>
        <v>○</v>
      </c>
      <c r="J352" t="str">
        <f>IF(AND(YEAR(B352)=YEAR($B$8)+1,MONTH(B352)=4),"×",IF(B352&lt;基本情報!$C$8,"×",IF(B352&lt;基本情報!$C$9,"-",IF(B352&gt;=基本情報!$E$9+1,"×",IF(AND(B352&gt;=基本情報!$C$9,B352&lt;=基本情報!$E$9),"○",IF(TRUE,"×"))))))</f>
        <v>×</v>
      </c>
      <c r="K352" t="str">
        <f>IF(AND(YEAR(B352)=YEAR($B$8)+1,MONTH(B352)=4),"×",IF(B352&lt;基本情報!$C$12,"×",IF(B352&lt;基本情報!$C$13,"-",IF(B352&gt;=基本情報!$E$13+1,"×",IF(AND(B352&gt;=基本情報!$C$13,B352&lt;=基本情報!$E$13),"○",IF(TRUE,"×"))))))</f>
        <v>×</v>
      </c>
    </row>
    <row r="353" spans="2:11" x14ac:dyDescent="0.4">
      <c r="B353" s="8">
        <f t="shared" si="29"/>
        <v>46823</v>
      </c>
      <c r="C353" s="36" t="str">
        <f t="shared" si="25"/>
        <v>土</v>
      </c>
      <c r="D353" s="45" t="str">
        <f>IF(WEEKDAY(B353,2)&gt;5,"休日",IFERROR(IF(VLOOKUP(B353,祝日!B:B,1,FALSE),"休日",""),""))</f>
        <v>休日</v>
      </c>
      <c r="E353" s="172"/>
      <c r="F353" s="170" t="str">
        <f t="shared" si="26"/>
        <v>休工</v>
      </c>
      <c r="G353" s="172"/>
      <c r="H353" s="170" t="str">
        <f t="shared" si="27"/>
        <v>休工</v>
      </c>
      <c r="I353" t="str">
        <f t="shared" si="28"/>
        <v>○</v>
      </c>
      <c r="J353" t="str">
        <f>IF(AND(YEAR(B353)=YEAR($B$8)+1,MONTH(B353)=4),"×",IF(B353&lt;基本情報!$C$8,"×",IF(B353&lt;基本情報!$C$9,"-",IF(B353&gt;=基本情報!$E$9+1,"×",IF(AND(B353&gt;=基本情報!$C$9,B353&lt;=基本情報!$E$9),"○",IF(TRUE,"×"))))))</f>
        <v>×</v>
      </c>
      <c r="K353" t="str">
        <f>IF(AND(YEAR(B353)=YEAR($B$8)+1,MONTH(B353)=4),"×",IF(B353&lt;基本情報!$C$12,"×",IF(B353&lt;基本情報!$C$13,"-",IF(B353&gt;=基本情報!$E$13+1,"×",IF(AND(B353&gt;=基本情報!$C$13,B353&lt;=基本情報!$E$13),"○",IF(TRUE,"×"))))))</f>
        <v>×</v>
      </c>
    </row>
    <row r="354" spans="2:11" x14ac:dyDescent="0.4">
      <c r="B354" s="8">
        <f t="shared" si="29"/>
        <v>46824</v>
      </c>
      <c r="C354" s="36" t="str">
        <f t="shared" si="25"/>
        <v>日</v>
      </c>
      <c r="D354" s="45" t="str">
        <f>IF(WEEKDAY(B354,2)&gt;5,"休日",IFERROR(IF(VLOOKUP(B354,祝日!B:B,1,FALSE),"休日",""),""))</f>
        <v>休日</v>
      </c>
      <c r="E354" s="172"/>
      <c r="F354" s="170" t="str">
        <f t="shared" si="26"/>
        <v>休工</v>
      </c>
      <c r="G354" s="172"/>
      <c r="H354" s="170" t="str">
        <f t="shared" si="27"/>
        <v>休工</v>
      </c>
      <c r="I354" t="str">
        <f t="shared" si="28"/>
        <v>○</v>
      </c>
      <c r="J354" t="str">
        <f>IF(AND(YEAR(B354)=YEAR($B$8)+1,MONTH(B354)=4),"×",IF(B354&lt;基本情報!$C$8,"×",IF(B354&lt;基本情報!$C$9,"-",IF(B354&gt;=基本情報!$E$9+1,"×",IF(AND(B354&gt;=基本情報!$C$9,B354&lt;=基本情報!$E$9),"○",IF(TRUE,"×"))))))</f>
        <v>×</v>
      </c>
      <c r="K354" t="str">
        <f>IF(AND(YEAR(B354)=YEAR($B$8)+1,MONTH(B354)=4),"×",IF(B354&lt;基本情報!$C$12,"×",IF(B354&lt;基本情報!$C$13,"-",IF(B354&gt;=基本情報!$E$13+1,"×",IF(AND(B354&gt;=基本情報!$C$13,B354&lt;=基本情報!$E$13),"○",IF(TRUE,"×"))))))</f>
        <v>×</v>
      </c>
    </row>
    <row r="355" spans="2:11" x14ac:dyDescent="0.4">
      <c r="B355" s="8">
        <f t="shared" si="29"/>
        <v>46825</v>
      </c>
      <c r="C355" s="36" t="str">
        <f t="shared" si="25"/>
        <v>月</v>
      </c>
      <c r="D355" s="45" t="str">
        <f>IF(WEEKDAY(B355,2)&gt;5,"休日",IFERROR(IF(VLOOKUP(B355,祝日!B:B,1,FALSE),"休日",""),""))</f>
        <v/>
      </c>
      <c r="E355" s="172"/>
      <c r="F355" s="170" t="str">
        <f t="shared" si="26"/>
        <v/>
      </c>
      <c r="G355" s="172"/>
      <c r="H355" s="170" t="str">
        <f t="shared" si="27"/>
        <v/>
      </c>
      <c r="I355" t="str">
        <f t="shared" si="28"/>
        <v>○</v>
      </c>
      <c r="J355" t="str">
        <f>IF(AND(YEAR(B355)=YEAR($B$8)+1,MONTH(B355)=4),"×",IF(B355&lt;基本情報!$C$8,"×",IF(B355&lt;基本情報!$C$9,"-",IF(B355&gt;=基本情報!$E$9+1,"×",IF(AND(B355&gt;=基本情報!$C$9,B355&lt;=基本情報!$E$9),"○",IF(TRUE,"×"))))))</f>
        <v>×</v>
      </c>
      <c r="K355" t="str">
        <f>IF(AND(YEAR(B355)=YEAR($B$8)+1,MONTH(B355)=4),"×",IF(B355&lt;基本情報!$C$12,"×",IF(B355&lt;基本情報!$C$13,"-",IF(B355&gt;=基本情報!$E$13+1,"×",IF(AND(B355&gt;=基本情報!$C$13,B355&lt;=基本情報!$E$13),"○",IF(TRUE,"×"))))))</f>
        <v>×</v>
      </c>
    </row>
    <row r="356" spans="2:11" x14ac:dyDescent="0.4">
      <c r="B356" s="8">
        <f t="shared" si="29"/>
        <v>46826</v>
      </c>
      <c r="C356" s="36" t="str">
        <f t="shared" si="25"/>
        <v>火</v>
      </c>
      <c r="D356" s="45" t="str">
        <f>IF(WEEKDAY(B356,2)&gt;5,"休日",IFERROR(IF(VLOOKUP(B356,祝日!B:B,1,FALSE),"休日",""),""))</f>
        <v/>
      </c>
      <c r="E356" s="172"/>
      <c r="F356" s="170" t="str">
        <f t="shared" si="26"/>
        <v/>
      </c>
      <c r="G356" s="172"/>
      <c r="H356" s="170" t="str">
        <f t="shared" si="27"/>
        <v/>
      </c>
      <c r="I356" t="str">
        <f t="shared" si="28"/>
        <v>○</v>
      </c>
      <c r="J356" t="str">
        <f>IF(AND(YEAR(B356)=YEAR($B$8)+1,MONTH(B356)=4),"×",IF(B356&lt;基本情報!$C$8,"×",IF(B356&lt;基本情報!$C$9,"-",IF(B356&gt;=基本情報!$E$9+1,"×",IF(AND(B356&gt;=基本情報!$C$9,B356&lt;=基本情報!$E$9),"○",IF(TRUE,"×"))))))</f>
        <v>×</v>
      </c>
      <c r="K356" t="str">
        <f>IF(AND(YEAR(B356)=YEAR($B$8)+1,MONTH(B356)=4),"×",IF(B356&lt;基本情報!$C$12,"×",IF(B356&lt;基本情報!$C$13,"-",IF(B356&gt;=基本情報!$E$13+1,"×",IF(AND(B356&gt;=基本情報!$C$13,B356&lt;=基本情報!$E$13),"○",IF(TRUE,"×"))))))</f>
        <v>×</v>
      </c>
    </row>
    <row r="357" spans="2:11" x14ac:dyDescent="0.4">
      <c r="B357" s="8">
        <f t="shared" si="29"/>
        <v>46827</v>
      </c>
      <c r="C357" s="36" t="str">
        <f t="shared" si="25"/>
        <v>水</v>
      </c>
      <c r="D357" s="45" t="str">
        <f>IF(WEEKDAY(B357,2)&gt;5,"休日",IFERROR(IF(VLOOKUP(B357,祝日!B:B,1,FALSE),"休日",""),""))</f>
        <v/>
      </c>
      <c r="E357" s="172"/>
      <c r="F357" s="170" t="str">
        <f t="shared" si="26"/>
        <v/>
      </c>
      <c r="G357" s="172"/>
      <c r="H357" s="170" t="str">
        <f t="shared" si="27"/>
        <v/>
      </c>
      <c r="I357" t="str">
        <f t="shared" si="28"/>
        <v>○</v>
      </c>
      <c r="J357" t="str">
        <f>IF(AND(YEAR(B357)=YEAR($B$8)+1,MONTH(B357)=4),"×",IF(B357&lt;基本情報!$C$8,"×",IF(B357&lt;基本情報!$C$9,"-",IF(B357&gt;=基本情報!$E$9+1,"×",IF(AND(B357&gt;=基本情報!$C$9,B357&lt;=基本情報!$E$9),"○",IF(TRUE,"×"))))))</f>
        <v>×</v>
      </c>
      <c r="K357" t="str">
        <f>IF(AND(YEAR(B357)=YEAR($B$8)+1,MONTH(B357)=4),"×",IF(B357&lt;基本情報!$C$12,"×",IF(B357&lt;基本情報!$C$13,"-",IF(B357&gt;=基本情報!$E$13+1,"×",IF(AND(B357&gt;=基本情報!$C$13,B357&lt;=基本情報!$E$13),"○",IF(TRUE,"×"))))))</f>
        <v>×</v>
      </c>
    </row>
    <row r="358" spans="2:11" x14ac:dyDescent="0.4">
      <c r="B358" s="8">
        <f t="shared" si="29"/>
        <v>46828</v>
      </c>
      <c r="C358" s="36" t="str">
        <f t="shared" si="25"/>
        <v>木</v>
      </c>
      <c r="D358" s="45" t="str">
        <f>IF(WEEKDAY(B358,2)&gt;5,"休日",IFERROR(IF(VLOOKUP(B358,祝日!B:B,1,FALSE),"休日",""),""))</f>
        <v/>
      </c>
      <c r="E358" s="172"/>
      <c r="F358" s="170" t="str">
        <f t="shared" si="26"/>
        <v/>
      </c>
      <c r="G358" s="172"/>
      <c r="H358" s="170" t="str">
        <f t="shared" si="27"/>
        <v/>
      </c>
      <c r="I358" t="str">
        <f t="shared" si="28"/>
        <v>○</v>
      </c>
      <c r="J358" t="str">
        <f>IF(AND(YEAR(B358)=YEAR($B$8)+1,MONTH(B358)=4),"×",IF(B358&lt;基本情報!$C$8,"×",IF(B358&lt;基本情報!$C$9,"-",IF(B358&gt;=基本情報!$E$9+1,"×",IF(AND(B358&gt;=基本情報!$C$9,B358&lt;=基本情報!$E$9),"○",IF(TRUE,"×"))))))</f>
        <v>×</v>
      </c>
      <c r="K358" t="str">
        <f>IF(AND(YEAR(B358)=YEAR($B$8)+1,MONTH(B358)=4),"×",IF(B358&lt;基本情報!$C$12,"×",IF(B358&lt;基本情報!$C$13,"-",IF(B358&gt;=基本情報!$E$13+1,"×",IF(AND(B358&gt;=基本情報!$C$13,B358&lt;=基本情報!$E$13),"○",IF(TRUE,"×"))))))</f>
        <v>×</v>
      </c>
    </row>
    <row r="359" spans="2:11" x14ac:dyDescent="0.4">
      <c r="B359" s="8">
        <f t="shared" si="29"/>
        <v>46829</v>
      </c>
      <c r="C359" s="36" t="str">
        <f t="shared" si="25"/>
        <v>金</v>
      </c>
      <c r="D359" s="45" t="str">
        <f>IF(WEEKDAY(B359,2)&gt;5,"休日",IFERROR(IF(VLOOKUP(B359,祝日!B:B,1,FALSE),"休日",""),""))</f>
        <v/>
      </c>
      <c r="E359" s="172"/>
      <c r="F359" s="170" t="str">
        <f t="shared" si="26"/>
        <v/>
      </c>
      <c r="G359" s="172"/>
      <c r="H359" s="170" t="str">
        <f t="shared" si="27"/>
        <v/>
      </c>
      <c r="I359" t="str">
        <f t="shared" si="28"/>
        <v>○</v>
      </c>
      <c r="J359" t="str">
        <f>IF(AND(YEAR(B359)=YEAR($B$8)+1,MONTH(B359)=4),"×",IF(B359&lt;基本情報!$C$8,"×",IF(B359&lt;基本情報!$C$9,"-",IF(B359&gt;=基本情報!$E$9+1,"×",IF(AND(B359&gt;=基本情報!$C$9,B359&lt;=基本情報!$E$9),"○",IF(TRUE,"×"))))))</f>
        <v>×</v>
      </c>
      <c r="K359" t="str">
        <f>IF(AND(YEAR(B359)=YEAR($B$8)+1,MONTH(B359)=4),"×",IF(B359&lt;基本情報!$C$12,"×",IF(B359&lt;基本情報!$C$13,"-",IF(B359&gt;=基本情報!$E$13+1,"×",IF(AND(B359&gt;=基本情報!$C$13,B359&lt;=基本情報!$E$13),"○",IF(TRUE,"×"))))))</f>
        <v>×</v>
      </c>
    </row>
    <row r="360" spans="2:11" x14ac:dyDescent="0.4">
      <c r="B360" s="8">
        <f t="shared" si="29"/>
        <v>46830</v>
      </c>
      <c r="C360" s="36" t="str">
        <f t="shared" si="25"/>
        <v>土</v>
      </c>
      <c r="D360" s="45" t="str">
        <f>IF(WEEKDAY(B360,2)&gt;5,"休日",IFERROR(IF(VLOOKUP(B360,祝日!B:B,1,FALSE),"休日",""),""))</f>
        <v>休日</v>
      </c>
      <c r="E360" s="172"/>
      <c r="F360" s="170" t="str">
        <f t="shared" si="26"/>
        <v>休工</v>
      </c>
      <c r="G360" s="172"/>
      <c r="H360" s="170" t="str">
        <f t="shared" si="27"/>
        <v>休工</v>
      </c>
      <c r="I360" t="str">
        <f t="shared" si="28"/>
        <v>○</v>
      </c>
      <c r="J360" t="str">
        <f>IF(AND(YEAR(B360)=YEAR($B$8)+1,MONTH(B360)=4),"×",IF(B360&lt;基本情報!$C$8,"×",IF(B360&lt;基本情報!$C$9,"-",IF(B360&gt;=基本情報!$E$9+1,"×",IF(AND(B360&gt;=基本情報!$C$9,B360&lt;=基本情報!$E$9),"○",IF(TRUE,"×"))))))</f>
        <v>×</v>
      </c>
      <c r="K360" t="str">
        <f>IF(AND(YEAR(B360)=YEAR($B$8)+1,MONTH(B360)=4),"×",IF(B360&lt;基本情報!$C$12,"×",IF(B360&lt;基本情報!$C$13,"-",IF(B360&gt;=基本情報!$E$13+1,"×",IF(AND(B360&gt;=基本情報!$C$13,B360&lt;=基本情報!$E$13),"○",IF(TRUE,"×"))))))</f>
        <v>×</v>
      </c>
    </row>
    <row r="361" spans="2:11" x14ac:dyDescent="0.4">
      <c r="B361" s="8">
        <f t="shared" si="29"/>
        <v>46831</v>
      </c>
      <c r="C361" s="36" t="str">
        <f t="shared" si="25"/>
        <v>日</v>
      </c>
      <c r="D361" s="45" t="str">
        <f>IF(WEEKDAY(B361,2)&gt;5,"休日",IFERROR(IF(VLOOKUP(B361,祝日!B:B,1,FALSE),"休日",""),""))</f>
        <v>休日</v>
      </c>
      <c r="E361" s="172"/>
      <c r="F361" s="170" t="str">
        <f t="shared" si="26"/>
        <v>休工</v>
      </c>
      <c r="G361" s="172"/>
      <c r="H361" s="170" t="str">
        <f t="shared" si="27"/>
        <v>休工</v>
      </c>
      <c r="I361" t="str">
        <f t="shared" si="28"/>
        <v>○</v>
      </c>
      <c r="J361" t="str">
        <f>IF(AND(YEAR(B361)=YEAR($B$8)+1,MONTH(B361)=4),"×",IF(B361&lt;基本情報!$C$8,"×",IF(B361&lt;基本情報!$C$9,"-",IF(B361&gt;=基本情報!$E$9+1,"×",IF(AND(B361&gt;=基本情報!$C$9,B361&lt;=基本情報!$E$9),"○",IF(TRUE,"×"))))))</f>
        <v>×</v>
      </c>
      <c r="K361" t="str">
        <f>IF(AND(YEAR(B361)=YEAR($B$8)+1,MONTH(B361)=4),"×",IF(B361&lt;基本情報!$C$12,"×",IF(B361&lt;基本情報!$C$13,"-",IF(B361&gt;=基本情報!$E$13+1,"×",IF(AND(B361&gt;=基本情報!$C$13,B361&lt;=基本情報!$E$13),"○",IF(TRUE,"×"))))))</f>
        <v>×</v>
      </c>
    </row>
    <row r="362" spans="2:11" x14ac:dyDescent="0.4">
      <c r="B362" s="8">
        <f t="shared" si="29"/>
        <v>46832</v>
      </c>
      <c r="C362" s="36" t="str">
        <f t="shared" si="25"/>
        <v>月</v>
      </c>
      <c r="D362" s="45" t="str">
        <f>IF(WEEKDAY(B362,2)&gt;5,"休日",IFERROR(IF(VLOOKUP(B362,祝日!B:B,1,FALSE),"休日",""),""))</f>
        <v>休日</v>
      </c>
      <c r="E362" s="172"/>
      <c r="F362" s="170" t="str">
        <f t="shared" si="26"/>
        <v>休工</v>
      </c>
      <c r="G362" s="172"/>
      <c r="H362" s="170" t="str">
        <f t="shared" si="27"/>
        <v>休工</v>
      </c>
      <c r="I362" t="str">
        <f t="shared" si="28"/>
        <v>○</v>
      </c>
      <c r="J362" t="str">
        <f>IF(AND(YEAR(B362)=YEAR($B$8)+1,MONTH(B362)=4),"×",IF(B362&lt;基本情報!$C$8,"×",IF(B362&lt;基本情報!$C$9,"-",IF(B362&gt;=基本情報!$E$9+1,"×",IF(AND(B362&gt;=基本情報!$C$9,B362&lt;=基本情報!$E$9),"○",IF(TRUE,"×"))))))</f>
        <v>×</v>
      </c>
      <c r="K362" t="str">
        <f>IF(AND(YEAR(B362)=YEAR($B$8)+1,MONTH(B362)=4),"×",IF(B362&lt;基本情報!$C$12,"×",IF(B362&lt;基本情報!$C$13,"-",IF(B362&gt;=基本情報!$E$13+1,"×",IF(AND(B362&gt;=基本情報!$C$13,B362&lt;=基本情報!$E$13),"○",IF(TRUE,"×"))))))</f>
        <v>×</v>
      </c>
    </row>
    <row r="363" spans="2:11" x14ac:dyDescent="0.4">
      <c r="B363" s="8">
        <f t="shared" si="29"/>
        <v>46833</v>
      </c>
      <c r="C363" s="36" t="str">
        <f t="shared" si="25"/>
        <v>火</v>
      </c>
      <c r="D363" s="45" t="str">
        <f>IF(WEEKDAY(B363,2)&gt;5,"休日",IFERROR(IF(VLOOKUP(B363,祝日!B:B,1,FALSE),"休日",""),""))</f>
        <v/>
      </c>
      <c r="E363" s="172"/>
      <c r="F363" s="170" t="str">
        <f t="shared" si="26"/>
        <v/>
      </c>
      <c r="G363" s="172"/>
      <c r="H363" s="170" t="str">
        <f t="shared" si="27"/>
        <v/>
      </c>
      <c r="I363" t="str">
        <f t="shared" si="28"/>
        <v>○</v>
      </c>
      <c r="J363" t="str">
        <f>IF(AND(YEAR(B363)=YEAR($B$8)+1,MONTH(B363)=4),"×",IF(B363&lt;基本情報!$C$8,"×",IF(B363&lt;基本情報!$C$9,"-",IF(B363&gt;=基本情報!$E$9+1,"×",IF(AND(B363&gt;=基本情報!$C$9,B363&lt;=基本情報!$E$9),"○",IF(TRUE,"×"))))))</f>
        <v>×</v>
      </c>
      <c r="K363" t="str">
        <f>IF(AND(YEAR(B363)=YEAR($B$8)+1,MONTH(B363)=4),"×",IF(B363&lt;基本情報!$C$12,"×",IF(B363&lt;基本情報!$C$13,"-",IF(B363&gt;=基本情報!$E$13+1,"×",IF(AND(B363&gt;=基本情報!$C$13,B363&lt;=基本情報!$E$13),"○",IF(TRUE,"×"))))))</f>
        <v>×</v>
      </c>
    </row>
    <row r="364" spans="2:11" x14ac:dyDescent="0.4">
      <c r="B364" s="8">
        <f t="shared" si="29"/>
        <v>46834</v>
      </c>
      <c r="C364" s="36" t="str">
        <f t="shared" si="25"/>
        <v>水</v>
      </c>
      <c r="D364" s="45" t="str">
        <f>IF(WEEKDAY(B364,2)&gt;5,"休日",IFERROR(IF(VLOOKUP(B364,祝日!B:B,1,FALSE),"休日",""),""))</f>
        <v/>
      </c>
      <c r="E364" s="172"/>
      <c r="F364" s="170" t="str">
        <f t="shared" si="26"/>
        <v/>
      </c>
      <c r="G364" s="172"/>
      <c r="H364" s="170" t="str">
        <f t="shared" si="27"/>
        <v/>
      </c>
      <c r="I364" t="str">
        <f t="shared" si="28"/>
        <v>○</v>
      </c>
      <c r="J364" t="str">
        <f>IF(AND(YEAR(B364)=YEAR($B$8)+1,MONTH(B364)=4),"×",IF(B364&lt;基本情報!$C$8,"×",IF(B364&lt;基本情報!$C$9,"-",IF(B364&gt;=基本情報!$E$9+1,"×",IF(AND(B364&gt;=基本情報!$C$9,B364&lt;=基本情報!$E$9),"○",IF(TRUE,"×"))))))</f>
        <v>×</v>
      </c>
      <c r="K364" t="str">
        <f>IF(AND(YEAR(B364)=YEAR($B$8)+1,MONTH(B364)=4),"×",IF(B364&lt;基本情報!$C$12,"×",IF(B364&lt;基本情報!$C$13,"-",IF(B364&gt;=基本情報!$E$13+1,"×",IF(AND(B364&gt;=基本情報!$C$13,B364&lt;=基本情報!$E$13),"○",IF(TRUE,"×"))))))</f>
        <v>×</v>
      </c>
    </row>
    <row r="365" spans="2:11" x14ac:dyDescent="0.4">
      <c r="B365" s="8">
        <f t="shared" si="29"/>
        <v>46835</v>
      </c>
      <c r="C365" s="36" t="str">
        <f t="shared" si="25"/>
        <v>木</v>
      </c>
      <c r="D365" s="45" t="str">
        <f>IF(WEEKDAY(B365,2)&gt;5,"休日",IFERROR(IF(VLOOKUP(B365,祝日!B:B,1,FALSE),"休日",""),""))</f>
        <v/>
      </c>
      <c r="E365" s="172"/>
      <c r="F365" s="170" t="str">
        <f t="shared" si="26"/>
        <v/>
      </c>
      <c r="G365" s="172"/>
      <c r="H365" s="170" t="str">
        <f t="shared" si="27"/>
        <v/>
      </c>
      <c r="I365" t="str">
        <f t="shared" si="28"/>
        <v>○</v>
      </c>
      <c r="J365" t="str">
        <f>IF(AND(YEAR(B365)=YEAR($B$8)+1,MONTH(B365)=4),"×",IF(B365&lt;基本情報!$C$8,"×",IF(B365&lt;基本情報!$C$9,"-",IF(B365&gt;=基本情報!$E$9+1,"×",IF(AND(B365&gt;=基本情報!$C$9,B365&lt;=基本情報!$E$9),"○",IF(TRUE,"×"))))))</f>
        <v>×</v>
      </c>
      <c r="K365" t="str">
        <f>IF(AND(YEAR(B365)=YEAR($B$8)+1,MONTH(B365)=4),"×",IF(B365&lt;基本情報!$C$12,"×",IF(B365&lt;基本情報!$C$13,"-",IF(B365&gt;=基本情報!$E$13+1,"×",IF(AND(B365&gt;=基本情報!$C$13,B365&lt;=基本情報!$E$13),"○",IF(TRUE,"×"))))))</f>
        <v>×</v>
      </c>
    </row>
    <row r="366" spans="2:11" x14ac:dyDescent="0.4">
      <c r="B366" s="8">
        <f t="shared" si="29"/>
        <v>46836</v>
      </c>
      <c r="C366" s="36" t="str">
        <f t="shared" si="25"/>
        <v>金</v>
      </c>
      <c r="D366" s="45" t="str">
        <f>IF(WEEKDAY(B366,2)&gt;5,"休日",IFERROR(IF(VLOOKUP(B366,祝日!B:B,1,FALSE),"休日",""),""))</f>
        <v/>
      </c>
      <c r="E366" s="172"/>
      <c r="F366" s="170" t="str">
        <f t="shared" si="26"/>
        <v/>
      </c>
      <c r="G366" s="172"/>
      <c r="H366" s="170" t="str">
        <f t="shared" si="27"/>
        <v/>
      </c>
      <c r="I366" t="str">
        <f t="shared" si="28"/>
        <v>○</v>
      </c>
      <c r="J366" t="str">
        <f>IF(AND(YEAR(B366)=YEAR($B$8)+1,MONTH(B366)=4),"×",IF(B366&lt;基本情報!$C$8,"×",IF(B366&lt;基本情報!$C$9,"-",IF(B366&gt;=基本情報!$E$9+1,"×",IF(AND(B366&gt;=基本情報!$C$9,B366&lt;=基本情報!$E$9),"○",IF(TRUE,"×"))))))</f>
        <v>×</v>
      </c>
      <c r="K366" t="str">
        <f>IF(AND(YEAR(B366)=YEAR($B$8)+1,MONTH(B366)=4),"×",IF(B366&lt;基本情報!$C$12,"×",IF(B366&lt;基本情報!$C$13,"-",IF(B366&gt;=基本情報!$E$13+1,"×",IF(AND(B366&gt;=基本情報!$C$13,B366&lt;=基本情報!$E$13),"○",IF(TRUE,"×"))))))</f>
        <v>×</v>
      </c>
    </row>
    <row r="367" spans="2:11" x14ac:dyDescent="0.4">
      <c r="B367" s="8">
        <f t="shared" si="29"/>
        <v>46837</v>
      </c>
      <c r="C367" s="36" t="str">
        <f t="shared" si="25"/>
        <v>土</v>
      </c>
      <c r="D367" s="45" t="str">
        <f>IF(WEEKDAY(B367,2)&gt;5,"休日",IFERROR(IF(VLOOKUP(B367,祝日!B:B,1,FALSE),"休日",""),""))</f>
        <v>休日</v>
      </c>
      <c r="E367" s="172"/>
      <c r="F367" s="170" t="str">
        <f t="shared" si="26"/>
        <v>休工</v>
      </c>
      <c r="G367" s="172"/>
      <c r="H367" s="170" t="str">
        <f t="shared" si="27"/>
        <v>休工</v>
      </c>
      <c r="I367" t="str">
        <f t="shared" si="28"/>
        <v>○</v>
      </c>
      <c r="J367" t="str">
        <f>IF(AND(YEAR(B367)=YEAR($B$8)+1,MONTH(B367)=4),"×",IF(B367&lt;基本情報!$C$8,"×",IF(B367&lt;基本情報!$C$9,"-",IF(B367&gt;=基本情報!$E$9+1,"×",IF(AND(B367&gt;=基本情報!$C$9,B367&lt;=基本情報!$E$9),"○",IF(TRUE,"×"))))))</f>
        <v>×</v>
      </c>
      <c r="K367" t="str">
        <f>IF(AND(YEAR(B367)=YEAR($B$8)+1,MONTH(B367)=4),"×",IF(B367&lt;基本情報!$C$12,"×",IF(B367&lt;基本情報!$C$13,"-",IF(B367&gt;=基本情報!$E$13+1,"×",IF(AND(B367&gt;=基本情報!$C$13,B367&lt;=基本情報!$E$13),"○",IF(TRUE,"×"))))))</f>
        <v>×</v>
      </c>
    </row>
    <row r="368" spans="2:11" x14ac:dyDescent="0.4">
      <c r="B368" s="8">
        <f t="shared" si="29"/>
        <v>46838</v>
      </c>
      <c r="C368" s="36" t="str">
        <f t="shared" si="25"/>
        <v>日</v>
      </c>
      <c r="D368" s="45" t="str">
        <f>IF(WEEKDAY(B368,2)&gt;5,"休日",IFERROR(IF(VLOOKUP(B368,祝日!B:B,1,FALSE),"休日",""),""))</f>
        <v>休日</v>
      </c>
      <c r="E368" s="172"/>
      <c r="F368" s="170" t="str">
        <f t="shared" si="26"/>
        <v>休工</v>
      </c>
      <c r="G368" s="172"/>
      <c r="H368" s="170" t="str">
        <f t="shared" si="27"/>
        <v>休工</v>
      </c>
      <c r="I368" t="str">
        <f t="shared" si="28"/>
        <v>○</v>
      </c>
      <c r="J368" t="str">
        <f>IF(AND(YEAR(B368)=YEAR($B$8)+1,MONTH(B368)=4),"×",IF(B368&lt;基本情報!$C$8,"×",IF(B368&lt;基本情報!$C$9,"-",IF(B368&gt;=基本情報!$E$9+1,"×",IF(AND(B368&gt;=基本情報!$C$9,B368&lt;=基本情報!$E$9),"○",IF(TRUE,"×"))))))</f>
        <v>×</v>
      </c>
      <c r="K368" t="str">
        <f>IF(AND(YEAR(B368)=YEAR($B$8)+1,MONTH(B368)=4),"×",IF(B368&lt;基本情報!$C$12,"×",IF(B368&lt;基本情報!$C$13,"-",IF(B368&gt;=基本情報!$E$13+1,"×",IF(AND(B368&gt;=基本情報!$C$13,B368&lt;=基本情報!$E$13),"○",IF(TRUE,"×"))))))</f>
        <v>×</v>
      </c>
    </row>
    <row r="369" spans="2:11" x14ac:dyDescent="0.4">
      <c r="B369" s="8">
        <f t="shared" si="29"/>
        <v>46839</v>
      </c>
      <c r="C369" s="36" t="str">
        <f t="shared" si="25"/>
        <v>月</v>
      </c>
      <c r="D369" s="45" t="str">
        <f>IF(WEEKDAY(B369,2)&gt;5,"休日",IFERROR(IF(VLOOKUP(B369,祝日!B:B,1,FALSE),"休日",""),""))</f>
        <v/>
      </c>
      <c r="E369" s="172"/>
      <c r="F369" s="170" t="str">
        <f t="shared" si="26"/>
        <v/>
      </c>
      <c r="G369" s="172"/>
      <c r="H369" s="170" t="str">
        <f t="shared" si="27"/>
        <v/>
      </c>
      <c r="I369" t="str">
        <f t="shared" si="28"/>
        <v>○</v>
      </c>
      <c r="J369" t="str">
        <f>IF(AND(YEAR(B369)=YEAR($B$8)+1,MONTH(B369)=4),"×",IF(B369&lt;基本情報!$C$8,"×",IF(B369&lt;基本情報!$C$9,"-",IF(B369&gt;=基本情報!$E$9+1,"×",IF(AND(B369&gt;=基本情報!$C$9,B369&lt;=基本情報!$E$9),"○",IF(TRUE,"×"))))))</f>
        <v>×</v>
      </c>
      <c r="K369" t="str">
        <f>IF(AND(YEAR(B369)=YEAR($B$8)+1,MONTH(B369)=4),"×",IF(B369&lt;基本情報!$C$12,"×",IF(B369&lt;基本情報!$C$13,"-",IF(B369&gt;=基本情報!$E$13+1,"×",IF(AND(B369&gt;=基本情報!$C$13,B369&lt;=基本情報!$E$13),"○",IF(TRUE,"×"))))))</f>
        <v>×</v>
      </c>
    </row>
    <row r="370" spans="2:11" x14ac:dyDescent="0.4">
      <c r="B370" s="8">
        <f t="shared" si="29"/>
        <v>46840</v>
      </c>
      <c r="C370" s="36" t="str">
        <f t="shared" si="25"/>
        <v>火</v>
      </c>
      <c r="D370" s="45" t="str">
        <f>IF(WEEKDAY(B370,2)&gt;5,"休日",IFERROR(IF(VLOOKUP(B370,祝日!B:B,1,FALSE),"休日",""),""))</f>
        <v/>
      </c>
      <c r="E370" s="172"/>
      <c r="F370" s="170" t="str">
        <f t="shared" si="26"/>
        <v/>
      </c>
      <c r="G370" s="172"/>
      <c r="H370" s="170" t="str">
        <f t="shared" si="27"/>
        <v/>
      </c>
      <c r="I370" t="str">
        <f t="shared" si="28"/>
        <v>○</v>
      </c>
      <c r="J370" t="str">
        <f>IF(AND(YEAR(B370)=YEAR($B$8)+1,MONTH(B370)=4),"×",IF(B370&lt;基本情報!$C$8,"×",IF(B370&lt;基本情報!$C$9,"-",IF(B370&gt;=基本情報!$E$9+1,"×",IF(AND(B370&gt;=基本情報!$C$9,B370&lt;=基本情報!$E$9),"○",IF(TRUE,"×"))))))</f>
        <v>×</v>
      </c>
      <c r="K370" t="str">
        <f>IF(AND(YEAR(B370)=YEAR($B$8)+1,MONTH(B370)=4),"×",IF(B370&lt;基本情報!$C$12,"×",IF(B370&lt;基本情報!$C$13,"-",IF(B370&gt;=基本情報!$E$13+1,"×",IF(AND(B370&gt;=基本情報!$C$13,B370&lt;=基本情報!$E$13),"○",IF(TRUE,"×"))))))</f>
        <v>×</v>
      </c>
    </row>
    <row r="371" spans="2:11" x14ac:dyDescent="0.4">
      <c r="B371" s="8">
        <f t="shared" si="29"/>
        <v>46841</v>
      </c>
      <c r="C371" s="36" t="str">
        <f t="shared" si="25"/>
        <v>水</v>
      </c>
      <c r="D371" s="45" t="str">
        <f>IF(WEEKDAY(B371,2)&gt;5,"休日",IFERROR(IF(VLOOKUP(B371,祝日!B:B,1,FALSE),"休日",""),""))</f>
        <v/>
      </c>
      <c r="E371" s="172"/>
      <c r="F371" s="170" t="str">
        <f t="shared" si="26"/>
        <v/>
      </c>
      <c r="G371" s="172"/>
      <c r="H371" s="170" t="str">
        <f t="shared" si="27"/>
        <v/>
      </c>
      <c r="I371" t="str">
        <f t="shared" si="28"/>
        <v>○</v>
      </c>
      <c r="J371" t="str">
        <f>IF(AND(YEAR(B371)=YEAR($B$8)+1,MONTH(B371)=4),"×",IF(B371&lt;基本情報!$C$8,"×",IF(B371&lt;基本情報!$C$9,"-",IF(B371&gt;=基本情報!$E$9+1,"×",IF(AND(B371&gt;=基本情報!$C$9,B371&lt;=基本情報!$E$9),"○",IF(TRUE,"×"))))))</f>
        <v>×</v>
      </c>
      <c r="K371" t="str">
        <f>IF(AND(YEAR(B371)=YEAR($B$8)+1,MONTH(B371)=4),"×",IF(B371&lt;基本情報!$C$12,"×",IF(B371&lt;基本情報!$C$13,"-",IF(B371&gt;=基本情報!$E$13+1,"×",IF(AND(B371&gt;=基本情報!$C$13,B371&lt;=基本情報!$E$13),"○",IF(TRUE,"×"))))))</f>
        <v>×</v>
      </c>
    </row>
    <row r="372" spans="2:11" x14ac:dyDescent="0.4">
      <c r="B372" s="8">
        <f t="shared" si="29"/>
        <v>46842</v>
      </c>
      <c r="C372" s="36" t="str">
        <f t="shared" si="25"/>
        <v>木</v>
      </c>
      <c r="D372" s="45" t="str">
        <f>IF(WEEKDAY(B372,2)&gt;5,"休日",IFERROR(IF(VLOOKUP(B372,祝日!B:B,1,FALSE),"休日",""),""))</f>
        <v/>
      </c>
      <c r="E372" s="172"/>
      <c r="F372" s="170" t="str">
        <f t="shared" si="26"/>
        <v/>
      </c>
      <c r="G372" s="172"/>
      <c r="H372" s="170" t="str">
        <f t="shared" si="27"/>
        <v/>
      </c>
      <c r="I372" t="str">
        <f t="shared" si="28"/>
        <v>○</v>
      </c>
      <c r="J372" t="str">
        <f>IF(AND(YEAR(B372)=YEAR($B$8)+1,MONTH(B372)=4),"×",IF(B372&lt;基本情報!$C$8,"×",IF(B372&lt;基本情報!$C$9,"-",IF(B372&gt;=基本情報!$E$9+1,"×",IF(AND(B372&gt;=基本情報!$C$9,B372&lt;=基本情報!$E$9),"○",IF(TRUE,"×"))))))</f>
        <v>×</v>
      </c>
      <c r="K372" t="str">
        <f>IF(AND(YEAR(B372)=YEAR($B$8)+1,MONTH(B372)=4),"×",IF(B372&lt;基本情報!$C$12,"×",IF(B372&lt;基本情報!$C$13,"-",IF(B372&gt;=基本情報!$E$13+1,"×",IF(AND(B372&gt;=基本情報!$C$13,B372&lt;=基本情報!$E$13),"○",IF(TRUE,"×"))))))</f>
        <v>×</v>
      </c>
    </row>
    <row r="373" spans="2:11" x14ac:dyDescent="0.4">
      <c r="B373" s="8">
        <f t="shared" si="29"/>
        <v>46843</v>
      </c>
      <c r="C373" s="36" t="str">
        <f t="shared" si="25"/>
        <v>金</v>
      </c>
      <c r="D373" s="45" t="str">
        <f>IF(WEEKDAY(B373,2)&gt;5,"休日",IFERROR(IF(VLOOKUP(B373,祝日!B:B,1,FALSE),"休日",""),""))</f>
        <v/>
      </c>
      <c r="E373" s="172"/>
      <c r="F373" s="170" t="str">
        <f t="shared" si="26"/>
        <v/>
      </c>
      <c r="G373" s="172"/>
      <c r="H373" s="170" t="str">
        <f t="shared" si="27"/>
        <v/>
      </c>
      <c r="J373" t="str">
        <f>IF(AND(YEAR(B373)=YEAR($B$8)+1,MONTH(B373)=4),"×",IF(B373&lt;基本情報!$C$8,"×",IF(B373&lt;基本情報!$C$9,"-",IF(B373&gt;=基本情報!$E$9+1,"×",IF(AND(B373&gt;=基本情報!$C$9,B373&lt;=基本情報!$E$9),"○",IF(TRUE,"×"))))))</f>
        <v>×</v>
      </c>
      <c r="K373" t="str">
        <f>IF(AND(YEAR(B373)=YEAR($B$8)+1,MONTH(B373)=4),"×",IF(B373&lt;基本情報!$C$12,"×",IF(B373&lt;基本情報!$C$13,"-",IF(B373&gt;=基本情報!$E$13+1,"×",IF(AND(B373&gt;=基本情報!$C$13,B373&lt;=基本情報!$E$13),"○",IF(TRUE,"×"))))))</f>
        <v>×</v>
      </c>
    </row>
    <row r="374" spans="2:11" ht="19.5" thickBot="1" x14ac:dyDescent="0.45">
      <c r="B374" s="10">
        <f t="shared" si="29"/>
        <v>46844</v>
      </c>
      <c r="C374" s="37" t="str">
        <f t="shared" si="25"/>
        <v>土</v>
      </c>
      <c r="D374" s="46" t="str">
        <f>IF(WEEKDAY(B374,2)&gt;5,"休日",IFERROR(IF(VLOOKUP(B374,祝日!B:B,1,FALSE),"休日",""),""))</f>
        <v>休日</v>
      </c>
      <c r="E374" s="174"/>
      <c r="F374" s="170" t="str">
        <f t="shared" si="26"/>
        <v>休工</v>
      </c>
      <c r="G374" s="174"/>
      <c r="H374" s="170" t="str">
        <f t="shared" ref="H374" si="30">IF(OR(G374="夏季休暇",G374="年末年始休暇",G374="一時中止",G374="工場制作",G374="発注者指示",G374="その他",D374="休日"),"休工","")</f>
        <v>休工</v>
      </c>
      <c r="J374" t="str">
        <f>IF(AND(YEAR(B374)=YEAR($B$8)+1,MONTH(B374)=4),"×",IF(B374&lt;基本情報!$C$8,"×",IF(B374&lt;基本情報!$C$9,"-",IF(B374&gt;=基本情報!$E$9+1,"×",IF(AND(B374&gt;=基本情報!$C$9,B374&lt;=基本情報!$E$9),"○",IF(TRUE,"×"))))))</f>
        <v>×</v>
      </c>
      <c r="K374" t="str">
        <f>IF(AND(YEAR(B374)=YEAR($B$8)+1,MONTH(B374)=4),"×",IF(B374&lt;基本情報!$C$12,"×",IF(B374&lt;基本情報!$C$13,"-",IF(B374&gt;=基本情報!$E$13+1,"×",IF(AND(B374&gt;=基本情報!$C$13,B374&lt;=基本情報!$E$13),"○",IF(TRUE,"×"))))))</f>
        <v>×</v>
      </c>
    </row>
  </sheetData>
  <sheetProtection sheet="1" formatCells="0" formatColumns="0" sort="0" autoFilter="0"/>
  <protectedRanges>
    <protectedRange sqref="E9:E374 H8:H374" name="入力項目"/>
    <protectedRange sqref="G9:G374" name="入力項目_1"/>
    <protectedRange sqref="E8:F8 F9:F374" name="入力項目_2"/>
    <protectedRange sqref="G8" name="入力項目_1_1"/>
  </protectedRanges>
  <autoFilter ref="B7:J7"/>
  <mergeCells count="3">
    <mergeCell ref="B5:C5"/>
    <mergeCell ref="E6:F6"/>
    <mergeCell ref="G6:H6"/>
  </mergeCells>
  <phoneticPr fontId="1"/>
  <conditionalFormatting sqref="E8:F374">
    <cfRule type="expression" dxfId="672" priority="3">
      <formula>$J8="-"</formula>
    </cfRule>
    <cfRule type="expression" dxfId="671" priority="4">
      <formula>$J8="×"</formula>
    </cfRule>
    <cfRule type="expression" dxfId="670" priority="7">
      <formula>$E8&lt;&gt;""</formula>
    </cfRule>
    <cfRule type="expression" dxfId="669" priority="10">
      <formula>$F8="休工"</formula>
    </cfRule>
  </conditionalFormatting>
  <conditionalFormatting sqref="G8:H374">
    <cfRule type="expression" dxfId="668" priority="5">
      <formula>$K8="-"</formula>
    </cfRule>
    <cfRule type="expression" dxfId="667" priority="6">
      <formula>$K8="×"</formula>
    </cfRule>
    <cfRule type="expression" dxfId="666" priority="8">
      <formula>$G8&lt;&gt;""</formula>
    </cfRule>
    <cfRule type="expression" dxfId="665" priority="9">
      <formula>$H8="休工"</formula>
    </cfRule>
  </conditionalFormatting>
  <conditionalFormatting sqref="B8:H374">
    <cfRule type="expression" dxfId="664" priority="11">
      <formula>$C8="日"</formula>
    </cfRule>
    <cfRule type="expression" dxfId="663" priority="12">
      <formula>$C8="土"</formula>
    </cfRule>
    <cfRule type="expression" dxfId="662" priority="13">
      <formula>$D8="休日"</formula>
    </cfRule>
  </conditionalFormatting>
  <dataValidations count="3">
    <dataValidation type="list" allowBlank="1" showInputMessage="1" showErrorMessage="1" sqref="E8:E375 G9:G375">
      <formula1>"夏季休暇,年末年始休暇,一時中止,工場制作,発注者指示,その他"</formula1>
    </dataValidation>
    <dataValidation type="list" allowBlank="1" showInputMessage="1" showErrorMessage="1" sqref="F8:F374 H8:H374">
      <formula1>"休工,　,"</formula1>
    </dataValidation>
    <dataValidation type="list" allowBlank="1" showInputMessage="1" showErrorMessage="1" sqref="G8">
      <formula1>"夏季休暇,年末年始休暇,一時中止,工場制作,発注者指示,その他,　,"</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4" id="{FB4ACCD2-FB93-460D-A575-B8CB1E7C4C53}">
            <xm:f>$B8=基本情報!$E$9</xm:f>
            <x14:dxf>
              <fill>
                <patternFill>
                  <bgColor rgb="FFFFC000"/>
                </patternFill>
              </fill>
            </x14:dxf>
          </x14:cfRule>
          <x14:cfRule type="expression" priority="15" id="{05172B20-82C3-4AF6-BB1A-F5207FDEA57F}">
            <xm:f>$B8=基本情報!$C$9</xm:f>
            <x14:dxf>
              <fill>
                <patternFill>
                  <bgColor rgb="FFFFC000"/>
                </patternFill>
              </fill>
            </x14:dxf>
          </x14:cfRule>
          <xm:sqref>E8:F374</xm:sqref>
        </x14:conditionalFormatting>
        <x14:conditionalFormatting xmlns:xm="http://schemas.microsoft.com/office/excel/2006/main">
          <x14:cfRule type="expression" priority="1" id="{569482D0-5274-4EE8-BB72-096BFCC23C5D}">
            <xm:f>$B8=基本情報!$E$13</xm:f>
            <x14:dxf>
              <fill>
                <patternFill>
                  <bgColor rgb="FFFFC000"/>
                </patternFill>
              </fill>
            </x14:dxf>
          </x14:cfRule>
          <x14:cfRule type="expression" priority="2" id="{0442F055-4EF7-46A4-BFF4-3EA0341816D9}">
            <xm:f>$B8=基本情報!$C$13</xm:f>
            <x14:dxf>
              <fill>
                <patternFill>
                  <bgColor rgb="FFFFC000"/>
                </patternFill>
              </fill>
            </x14:dxf>
          </x14:cfRule>
          <xm:sqref>G8:H374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59999389629810485"/>
  </sheetPr>
  <dimension ref="B1:E83"/>
  <sheetViews>
    <sheetView workbookViewId="0">
      <selection activeCell="E14" sqref="E14"/>
    </sheetView>
  </sheetViews>
  <sheetFormatPr defaultRowHeight="18.75" x14ac:dyDescent="0.4"/>
  <cols>
    <col min="1" max="1" width="9" style="194"/>
    <col min="2" max="3" width="21.5" style="194" customWidth="1"/>
    <col min="4" max="16384" width="9" style="194"/>
  </cols>
  <sheetData>
    <row r="1" spans="2:5" x14ac:dyDescent="0.4">
      <c r="B1" s="251" t="s">
        <v>67</v>
      </c>
      <c r="C1" s="252" t="s">
        <v>68</v>
      </c>
      <c r="E1" t="s">
        <v>102</v>
      </c>
    </row>
    <row r="2" spans="2:5" x14ac:dyDescent="0.4">
      <c r="B2" s="249">
        <v>45292</v>
      </c>
      <c r="C2" s="250" t="s">
        <v>69</v>
      </c>
      <c r="E2" s="248" t="s">
        <v>101</v>
      </c>
    </row>
    <row r="3" spans="2:5" x14ac:dyDescent="0.4">
      <c r="B3" s="249">
        <v>45299</v>
      </c>
      <c r="C3" s="250" t="s">
        <v>70</v>
      </c>
    </row>
    <row r="4" spans="2:5" x14ac:dyDescent="0.4">
      <c r="B4" s="249">
        <v>45333</v>
      </c>
      <c r="C4" s="250" t="s">
        <v>71</v>
      </c>
    </row>
    <row r="5" spans="2:5" x14ac:dyDescent="0.4">
      <c r="B5" s="249">
        <v>45334</v>
      </c>
      <c r="C5" s="250" t="s">
        <v>72</v>
      </c>
    </row>
    <row r="6" spans="2:5" x14ac:dyDescent="0.4">
      <c r="B6" s="249">
        <v>45345</v>
      </c>
      <c r="C6" s="250" t="s">
        <v>73</v>
      </c>
    </row>
    <row r="7" spans="2:5" x14ac:dyDescent="0.4">
      <c r="B7" s="249">
        <v>45371</v>
      </c>
      <c r="C7" s="250" t="s">
        <v>74</v>
      </c>
    </row>
    <row r="8" spans="2:5" x14ac:dyDescent="0.4">
      <c r="B8" s="249">
        <v>45411</v>
      </c>
      <c r="C8" s="250" t="s">
        <v>75</v>
      </c>
    </row>
    <row r="9" spans="2:5" x14ac:dyDescent="0.4">
      <c r="B9" s="249">
        <v>45415</v>
      </c>
      <c r="C9" s="250" t="s">
        <v>76</v>
      </c>
    </row>
    <row r="10" spans="2:5" x14ac:dyDescent="0.4">
      <c r="B10" s="249">
        <v>45416</v>
      </c>
      <c r="C10" s="250" t="s">
        <v>77</v>
      </c>
    </row>
    <row r="11" spans="2:5" x14ac:dyDescent="0.4">
      <c r="B11" s="249">
        <v>45417</v>
      </c>
      <c r="C11" s="250" t="s">
        <v>78</v>
      </c>
    </row>
    <row r="12" spans="2:5" x14ac:dyDescent="0.4">
      <c r="B12" s="249">
        <v>45418</v>
      </c>
      <c r="C12" s="250" t="s">
        <v>72</v>
      </c>
    </row>
    <row r="13" spans="2:5" x14ac:dyDescent="0.4">
      <c r="B13" s="249">
        <v>45488</v>
      </c>
      <c r="C13" s="250" t="s">
        <v>79</v>
      </c>
    </row>
    <row r="14" spans="2:5" x14ac:dyDescent="0.4">
      <c r="B14" s="249">
        <v>45515</v>
      </c>
      <c r="C14" s="250" t="s">
        <v>80</v>
      </c>
    </row>
    <row r="15" spans="2:5" x14ac:dyDescent="0.4">
      <c r="B15" s="249">
        <v>45516</v>
      </c>
      <c r="C15" s="250" t="s">
        <v>72</v>
      </c>
    </row>
    <row r="16" spans="2:5" x14ac:dyDescent="0.4">
      <c r="B16" s="249">
        <v>45551</v>
      </c>
      <c r="C16" s="250" t="s">
        <v>81</v>
      </c>
    </row>
    <row r="17" spans="2:3" x14ac:dyDescent="0.4">
      <c r="B17" s="249">
        <v>45557</v>
      </c>
      <c r="C17" s="250" t="s">
        <v>82</v>
      </c>
    </row>
    <row r="18" spans="2:3" x14ac:dyDescent="0.4">
      <c r="B18" s="249">
        <v>45558</v>
      </c>
      <c r="C18" s="250" t="s">
        <v>72</v>
      </c>
    </row>
    <row r="19" spans="2:3" x14ac:dyDescent="0.4">
      <c r="B19" s="249">
        <v>45579</v>
      </c>
      <c r="C19" s="250" t="s">
        <v>83</v>
      </c>
    </row>
    <row r="20" spans="2:3" x14ac:dyDescent="0.4">
      <c r="B20" s="249">
        <v>45599</v>
      </c>
      <c r="C20" s="250" t="s">
        <v>84</v>
      </c>
    </row>
    <row r="21" spans="2:3" x14ac:dyDescent="0.4">
      <c r="B21" s="249">
        <v>45600</v>
      </c>
      <c r="C21" s="250" t="s">
        <v>72</v>
      </c>
    </row>
    <row r="22" spans="2:3" x14ac:dyDescent="0.4">
      <c r="B22" s="249">
        <v>45619</v>
      </c>
      <c r="C22" s="250" t="s">
        <v>85</v>
      </c>
    </row>
    <row r="23" spans="2:3" x14ac:dyDescent="0.4">
      <c r="B23" s="249">
        <v>45658</v>
      </c>
      <c r="C23" s="250" t="s">
        <v>69</v>
      </c>
    </row>
    <row r="24" spans="2:3" x14ac:dyDescent="0.4">
      <c r="B24" s="249">
        <v>45670</v>
      </c>
      <c r="C24" s="250" t="s">
        <v>70</v>
      </c>
    </row>
    <row r="25" spans="2:3" x14ac:dyDescent="0.4">
      <c r="B25" s="249">
        <v>45699</v>
      </c>
      <c r="C25" s="250" t="s">
        <v>71</v>
      </c>
    </row>
    <row r="26" spans="2:3" x14ac:dyDescent="0.4">
      <c r="B26" s="249">
        <v>45711</v>
      </c>
      <c r="C26" s="250" t="s">
        <v>73</v>
      </c>
    </row>
    <row r="27" spans="2:3" x14ac:dyDescent="0.4">
      <c r="B27" s="249">
        <v>45712</v>
      </c>
      <c r="C27" s="250" t="s">
        <v>72</v>
      </c>
    </row>
    <row r="28" spans="2:3" x14ac:dyDescent="0.4">
      <c r="B28" s="249">
        <v>45736</v>
      </c>
      <c r="C28" s="250" t="s">
        <v>74</v>
      </c>
    </row>
    <row r="29" spans="2:3" x14ac:dyDescent="0.4">
      <c r="B29" s="249">
        <v>45776</v>
      </c>
      <c r="C29" s="250" t="s">
        <v>75</v>
      </c>
    </row>
    <row r="30" spans="2:3" x14ac:dyDescent="0.4">
      <c r="B30" s="249">
        <v>45780</v>
      </c>
      <c r="C30" s="250" t="s">
        <v>76</v>
      </c>
    </row>
    <row r="31" spans="2:3" x14ac:dyDescent="0.4">
      <c r="B31" s="249">
        <v>45781</v>
      </c>
      <c r="C31" s="250" t="s">
        <v>77</v>
      </c>
    </row>
    <row r="32" spans="2:3" x14ac:dyDescent="0.4">
      <c r="B32" s="249">
        <v>45782</v>
      </c>
      <c r="C32" s="250" t="s">
        <v>78</v>
      </c>
    </row>
    <row r="33" spans="2:3" x14ac:dyDescent="0.4">
      <c r="B33" s="249">
        <v>45783</v>
      </c>
      <c r="C33" s="250" t="s">
        <v>72</v>
      </c>
    </row>
    <row r="34" spans="2:3" x14ac:dyDescent="0.4">
      <c r="B34" s="249">
        <v>45859</v>
      </c>
      <c r="C34" s="250" t="s">
        <v>79</v>
      </c>
    </row>
    <row r="35" spans="2:3" x14ac:dyDescent="0.4">
      <c r="B35" s="249">
        <v>45880</v>
      </c>
      <c r="C35" s="250" t="s">
        <v>80</v>
      </c>
    </row>
    <row r="36" spans="2:3" x14ac:dyDescent="0.4">
      <c r="B36" s="249">
        <v>45915</v>
      </c>
      <c r="C36" s="250" t="s">
        <v>81</v>
      </c>
    </row>
    <row r="37" spans="2:3" x14ac:dyDescent="0.4">
      <c r="B37" s="249">
        <v>45923</v>
      </c>
      <c r="C37" s="250" t="s">
        <v>82</v>
      </c>
    </row>
    <row r="38" spans="2:3" x14ac:dyDescent="0.4">
      <c r="B38" s="249">
        <v>45943</v>
      </c>
      <c r="C38" s="250" t="s">
        <v>83</v>
      </c>
    </row>
    <row r="39" spans="2:3" x14ac:dyDescent="0.4">
      <c r="B39" s="249">
        <v>45964</v>
      </c>
      <c r="C39" s="250" t="s">
        <v>84</v>
      </c>
    </row>
    <row r="40" spans="2:3" x14ac:dyDescent="0.4">
      <c r="B40" s="249">
        <v>45984</v>
      </c>
      <c r="C40" s="250" t="s">
        <v>85</v>
      </c>
    </row>
    <row r="41" spans="2:3" x14ac:dyDescent="0.4">
      <c r="B41" s="249">
        <v>45985</v>
      </c>
      <c r="C41" s="250" t="s">
        <v>72</v>
      </c>
    </row>
    <row r="42" spans="2:3" x14ac:dyDescent="0.4">
      <c r="B42" s="249">
        <v>46023</v>
      </c>
      <c r="C42" s="250" t="s">
        <v>69</v>
      </c>
    </row>
    <row r="43" spans="2:3" x14ac:dyDescent="0.4">
      <c r="B43" s="249">
        <v>46034</v>
      </c>
      <c r="C43" s="250" t="s">
        <v>70</v>
      </c>
    </row>
    <row r="44" spans="2:3" x14ac:dyDescent="0.4">
      <c r="B44" s="249">
        <v>46064</v>
      </c>
      <c r="C44" s="250" t="s">
        <v>71</v>
      </c>
    </row>
    <row r="45" spans="2:3" x14ac:dyDescent="0.4">
      <c r="B45" s="249">
        <v>46076</v>
      </c>
      <c r="C45" s="250" t="s">
        <v>73</v>
      </c>
    </row>
    <row r="46" spans="2:3" x14ac:dyDescent="0.4">
      <c r="B46" s="249">
        <v>46101</v>
      </c>
      <c r="C46" s="250" t="s">
        <v>74</v>
      </c>
    </row>
    <row r="47" spans="2:3" x14ac:dyDescent="0.4">
      <c r="B47" s="249">
        <v>46141</v>
      </c>
      <c r="C47" s="250" t="s">
        <v>75</v>
      </c>
    </row>
    <row r="48" spans="2:3" x14ac:dyDescent="0.4">
      <c r="B48" s="249">
        <v>46145</v>
      </c>
      <c r="C48" s="250" t="s">
        <v>76</v>
      </c>
    </row>
    <row r="49" spans="2:3" x14ac:dyDescent="0.4">
      <c r="B49" s="249">
        <v>46146</v>
      </c>
      <c r="C49" s="250" t="s">
        <v>77</v>
      </c>
    </row>
    <row r="50" spans="2:3" x14ac:dyDescent="0.4">
      <c r="B50" s="249">
        <v>46147</v>
      </c>
      <c r="C50" s="250" t="s">
        <v>78</v>
      </c>
    </row>
    <row r="51" spans="2:3" x14ac:dyDescent="0.4">
      <c r="B51" s="249">
        <v>46148</v>
      </c>
      <c r="C51" s="250" t="s">
        <v>72</v>
      </c>
    </row>
    <row r="52" spans="2:3" x14ac:dyDescent="0.4">
      <c r="B52" s="249">
        <v>46223</v>
      </c>
      <c r="C52" s="250" t="s">
        <v>79</v>
      </c>
    </row>
    <row r="53" spans="2:3" x14ac:dyDescent="0.4">
      <c r="B53" s="249">
        <v>46245</v>
      </c>
      <c r="C53" s="250" t="s">
        <v>80</v>
      </c>
    </row>
    <row r="54" spans="2:3" x14ac:dyDescent="0.4">
      <c r="B54" s="249">
        <v>46286</v>
      </c>
      <c r="C54" s="250" t="s">
        <v>81</v>
      </c>
    </row>
    <row r="55" spans="2:3" x14ac:dyDescent="0.4">
      <c r="B55" s="249">
        <v>46287</v>
      </c>
      <c r="C55" s="250" t="s">
        <v>72</v>
      </c>
    </row>
    <row r="56" spans="2:3" x14ac:dyDescent="0.4">
      <c r="B56" s="249">
        <v>46288</v>
      </c>
      <c r="C56" s="250" t="s">
        <v>82</v>
      </c>
    </row>
    <row r="57" spans="2:3" x14ac:dyDescent="0.4">
      <c r="B57" s="249">
        <v>46307</v>
      </c>
      <c r="C57" s="250" t="s">
        <v>83</v>
      </c>
    </row>
    <row r="58" spans="2:3" x14ac:dyDescent="0.4">
      <c r="B58" s="249">
        <v>46329</v>
      </c>
      <c r="C58" s="250" t="s">
        <v>84</v>
      </c>
    </row>
    <row r="59" spans="2:3" x14ac:dyDescent="0.4">
      <c r="B59" s="249">
        <v>46349</v>
      </c>
      <c r="C59" s="250" t="s">
        <v>85</v>
      </c>
    </row>
    <row r="60" spans="2:3" x14ac:dyDescent="0.4">
      <c r="B60" s="249">
        <v>46388</v>
      </c>
      <c r="C60" s="250" t="s">
        <v>69</v>
      </c>
    </row>
    <row r="61" spans="2:3" x14ac:dyDescent="0.4">
      <c r="B61" s="249">
        <v>46398</v>
      </c>
      <c r="C61" s="250" t="s">
        <v>70</v>
      </c>
    </row>
    <row r="62" spans="2:3" x14ac:dyDescent="0.4">
      <c r="B62" s="249">
        <v>46429</v>
      </c>
      <c r="C62" s="250" t="s">
        <v>71</v>
      </c>
    </row>
    <row r="63" spans="2:3" x14ac:dyDescent="0.4">
      <c r="B63" s="249">
        <v>46441</v>
      </c>
      <c r="C63" s="250" t="s">
        <v>73</v>
      </c>
    </row>
    <row r="64" spans="2:3" x14ac:dyDescent="0.4">
      <c r="B64" s="249">
        <v>46467</v>
      </c>
      <c r="C64" s="250" t="s">
        <v>74</v>
      </c>
    </row>
    <row r="65" spans="2:3" x14ac:dyDescent="0.4">
      <c r="B65" s="253">
        <v>46468</v>
      </c>
      <c r="C65" s="250" t="s">
        <v>72</v>
      </c>
    </row>
    <row r="66" spans="2:3" x14ac:dyDescent="0.4">
      <c r="B66" s="249">
        <v>46506</v>
      </c>
      <c r="C66" s="250" t="s">
        <v>75</v>
      </c>
    </row>
    <row r="67" spans="2:3" x14ac:dyDescent="0.4">
      <c r="B67" s="249">
        <v>46510</v>
      </c>
      <c r="C67" s="250" t="s">
        <v>76</v>
      </c>
    </row>
    <row r="68" spans="2:3" x14ac:dyDescent="0.4">
      <c r="B68" s="249">
        <v>46511</v>
      </c>
      <c r="C68" s="250" t="s">
        <v>77</v>
      </c>
    </row>
    <row r="69" spans="2:3" x14ac:dyDescent="0.4">
      <c r="B69" s="249">
        <v>46512</v>
      </c>
      <c r="C69" s="250" t="s">
        <v>78</v>
      </c>
    </row>
    <row r="70" spans="2:3" x14ac:dyDescent="0.4">
      <c r="B70" s="249">
        <v>46587</v>
      </c>
      <c r="C70" s="250" t="s">
        <v>79</v>
      </c>
    </row>
    <row r="71" spans="2:3" x14ac:dyDescent="0.4">
      <c r="B71" s="249">
        <v>46610</v>
      </c>
      <c r="C71" s="250" t="s">
        <v>80</v>
      </c>
    </row>
    <row r="72" spans="2:3" x14ac:dyDescent="0.4">
      <c r="B72" s="249">
        <v>46650</v>
      </c>
      <c r="C72" s="250" t="s">
        <v>81</v>
      </c>
    </row>
    <row r="73" spans="2:3" x14ac:dyDescent="0.4">
      <c r="B73" s="249">
        <v>46653</v>
      </c>
      <c r="C73" s="250" t="s">
        <v>82</v>
      </c>
    </row>
    <row r="74" spans="2:3" x14ac:dyDescent="0.4">
      <c r="B74" s="249">
        <v>46671</v>
      </c>
      <c r="C74" s="250" t="s">
        <v>83</v>
      </c>
    </row>
    <row r="75" spans="2:3" x14ac:dyDescent="0.4">
      <c r="B75" s="249">
        <v>46694</v>
      </c>
      <c r="C75" s="250" t="s">
        <v>84</v>
      </c>
    </row>
    <row r="76" spans="2:3" x14ac:dyDescent="0.4">
      <c r="B76" s="249">
        <v>46714</v>
      </c>
      <c r="C76" s="250" t="s">
        <v>85</v>
      </c>
    </row>
    <row r="77" spans="2:3" x14ac:dyDescent="0.4">
      <c r="B77" s="249">
        <v>46753</v>
      </c>
      <c r="C77" s="250" t="s">
        <v>69</v>
      </c>
    </row>
    <row r="78" spans="2:3" x14ac:dyDescent="0.4">
      <c r="B78" s="249">
        <v>46762</v>
      </c>
      <c r="C78" s="250" t="s">
        <v>70</v>
      </c>
    </row>
    <row r="79" spans="2:3" x14ac:dyDescent="0.4">
      <c r="B79" s="249">
        <v>46794</v>
      </c>
      <c r="C79" s="250" t="s">
        <v>71</v>
      </c>
    </row>
    <row r="80" spans="2:3" x14ac:dyDescent="0.4">
      <c r="B80" s="249">
        <v>46806</v>
      </c>
      <c r="C80" s="250" t="s">
        <v>73</v>
      </c>
    </row>
    <row r="81" spans="2:3" x14ac:dyDescent="0.4">
      <c r="B81" s="253">
        <v>46832</v>
      </c>
      <c r="C81" s="254" t="s">
        <v>74</v>
      </c>
    </row>
    <row r="82" spans="2:3" x14ac:dyDescent="0.4">
      <c r="B82" s="249"/>
      <c r="C82" s="250"/>
    </row>
    <row r="83" spans="2:3" x14ac:dyDescent="0.4">
      <c r="B83" s="253"/>
      <c r="C83" s="254"/>
    </row>
  </sheetData>
  <phoneticPr fontId="1"/>
  <hyperlinks>
    <hyperlink ref="E2" r:id="rId1"/>
  </hyperlinks>
  <pageMargins left="0.7" right="0.7" top="0.75" bottom="0.75" header="0.3" footer="0.3"/>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sheetPr>
  <dimension ref="A1"/>
  <sheetViews>
    <sheetView topLeftCell="A4" workbookViewId="0">
      <selection activeCell="E14" sqref="E14"/>
    </sheetView>
  </sheetViews>
  <sheetFormatPr defaultRowHeight="18.75" x14ac:dyDescent="0.4"/>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pageSetUpPr fitToPage="1"/>
  </sheetPr>
  <dimension ref="A2:AQ58"/>
  <sheetViews>
    <sheetView showGridLines="0" view="pageBreakPreview" topLeftCell="A21" zoomScale="85" zoomScaleNormal="70" zoomScaleSheetLayoutView="85" workbookViewId="0">
      <selection activeCell="AK21" sqref="AK21"/>
    </sheetView>
  </sheetViews>
  <sheetFormatPr defaultColWidth="9" defaultRowHeight="13.5" x14ac:dyDescent="0.4"/>
  <cols>
    <col min="1" max="1" width="3.125" style="49" customWidth="1"/>
    <col min="2" max="2" width="9.5" style="49" customWidth="1"/>
    <col min="3" max="3" width="3.5" style="49" customWidth="1"/>
    <col min="4" max="10" width="3.25" style="49" customWidth="1"/>
    <col min="11" max="11" width="4.625" style="49" customWidth="1"/>
    <col min="12" max="12" width="6.25" style="49" bestFit="1" customWidth="1"/>
    <col min="13" max="13" width="5.25" style="49" customWidth="1"/>
    <col min="14" max="15" width="3.875" style="49" customWidth="1"/>
    <col min="16" max="22" width="3.25" style="49" customWidth="1"/>
    <col min="23" max="23" width="5.375" style="49" customWidth="1"/>
    <col min="24" max="24" width="6.25" style="49" bestFit="1" customWidth="1"/>
    <col min="25" max="25" width="5.625" style="49" customWidth="1"/>
    <col min="26" max="27" width="3.875" style="49" customWidth="1"/>
    <col min="28" max="34" width="3.25" style="49" customWidth="1"/>
    <col min="35" max="35" width="4.625" style="49" customWidth="1"/>
    <col min="36" max="36" width="6.25" style="49" bestFit="1" customWidth="1"/>
    <col min="37" max="37" width="5.125" style="49" customWidth="1"/>
    <col min="38" max="38" width="1.5" style="49" customWidth="1"/>
    <col min="39" max="39" width="35.875" style="49" hidden="1" customWidth="1"/>
    <col min="40" max="40" width="15.5" style="49" hidden="1" customWidth="1"/>
    <col min="41" max="43" width="0" style="49" hidden="1" customWidth="1"/>
    <col min="44" max="16384" width="9" style="49"/>
  </cols>
  <sheetData>
    <row r="2" spans="1:41" ht="19.5" x14ac:dyDescent="0.4">
      <c r="B2" s="50" t="s">
        <v>39</v>
      </c>
      <c r="C2" s="50">
        <f>基本情報!C2</f>
        <v>0</v>
      </c>
      <c r="E2" s="50"/>
      <c r="F2" s="50"/>
      <c r="G2" s="50"/>
      <c r="H2" s="50"/>
      <c r="I2" s="50"/>
      <c r="K2" s="98"/>
    </row>
    <row r="3" spans="1:41" ht="19.5" x14ac:dyDescent="0.4">
      <c r="B3" s="51" t="s">
        <v>42</v>
      </c>
      <c r="C3" s="52">
        <f>基本情報!C4</f>
        <v>0</v>
      </c>
      <c r="D3" s="51"/>
      <c r="E3" s="51"/>
      <c r="F3" s="51"/>
      <c r="G3" s="51"/>
      <c r="H3" s="51"/>
      <c r="I3" s="51"/>
      <c r="K3" s="98"/>
      <c r="AF3" s="258" t="s">
        <v>12</v>
      </c>
      <c r="AG3" s="258"/>
      <c r="AH3" s="258"/>
      <c r="AI3" s="286" t="s">
        <v>52</v>
      </c>
      <c r="AJ3" s="286"/>
      <c r="AK3" s="286"/>
    </row>
    <row r="4" spans="1:41" ht="18.75" customHeight="1" thickBot="1" x14ac:dyDescent="0.45">
      <c r="B4" s="51" t="s">
        <v>43</v>
      </c>
      <c r="C4" s="52">
        <f>基本情報!C5</f>
        <v>0</v>
      </c>
      <c r="D4" s="52"/>
      <c r="E4" s="51"/>
      <c r="F4" s="51"/>
      <c r="G4" s="51"/>
      <c r="H4" s="51"/>
      <c r="I4" s="51"/>
      <c r="K4" s="98"/>
      <c r="AH4" s="53"/>
      <c r="AI4" s="285" t="s">
        <v>17</v>
      </c>
      <c r="AJ4" s="285"/>
      <c r="AK4" s="285"/>
    </row>
    <row r="5" spans="1:41" ht="18.75" customHeight="1" thickTop="1" thickBot="1" x14ac:dyDescent="0.45">
      <c r="B5" s="54" t="s">
        <v>46</v>
      </c>
      <c r="C5" s="54"/>
      <c r="D5" s="265">
        <f>基本情報!C8</f>
        <v>45753</v>
      </c>
      <c r="E5" s="265"/>
      <c r="F5" s="265"/>
      <c r="G5" s="265"/>
      <c r="H5" s="55" t="s">
        <v>38</v>
      </c>
      <c r="I5" s="266">
        <f>基本情報!E8</f>
        <v>45889</v>
      </c>
      <c r="J5" s="266"/>
      <c r="K5" s="266"/>
      <c r="L5" s="266"/>
      <c r="AH5" s="199"/>
      <c r="AI5" s="282" t="s">
        <v>24</v>
      </c>
      <c r="AJ5" s="283"/>
      <c r="AK5" s="284"/>
    </row>
    <row r="6" spans="1:41" s="53" customFormat="1" ht="24.75" customHeight="1" thickTop="1" x14ac:dyDescent="0.2">
      <c r="B6" s="287" t="str">
        <f>B13</f>
        <v>2025年度</v>
      </c>
      <c r="C6" s="287"/>
      <c r="D6" s="125" t="s">
        <v>59</v>
      </c>
      <c r="E6" s="99"/>
      <c r="F6" s="99"/>
      <c r="G6" s="99"/>
      <c r="H6" s="74"/>
      <c r="I6" s="100"/>
      <c r="J6" s="100"/>
      <c r="K6" s="100"/>
      <c r="L6" s="100"/>
      <c r="M6" s="49"/>
      <c r="N6" s="49"/>
      <c r="O6" s="49"/>
      <c r="P6" s="49"/>
      <c r="Q6" s="49"/>
      <c r="R6" s="49"/>
      <c r="S6" s="49"/>
      <c r="T6" s="49"/>
      <c r="U6" s="49"/>
      <c r="V6" s="49"/>
      <c r="W6" s="49"/>
      <c r="Z6" s="103"/>
      <c r="AD6" s="49"/>
      <c r="AE6" s="49"/>
      <c r="AF6" s="49"/>
      <c r="AG6" s="49"/>
      <c r="AI6" s="280" t="s">
        <v>18</v>
      </c>
      <c r="AJ6" s="280"/>
      <c r="AK6" s="280"/>
    </row>
    <row r="7" spans="1:41" s="53" customFormat="1" ht="18.75" customHeight="1" x14ac:dyDescent="0.4">
      <c r="V7" s="104"/>
      <c r="AC7" s="288"/>
      <c r="AD7" s="288"/>
      <c r="AH7" s="57"/>
      <c r="AI7" s="281" t="s">
        <v>50</v>
      </c>
      <c r="AJ7" s="281"/>
      <c r="AK7" s="281"/>
    </row>
    <row r="8" spans="1:41" s="53" customFormat="1" ht="18.75" customHeight="1" x14ac:dyDescent="0.4">
      <c r="B8" s="56"/>
      <c r="C8" s="259" t="s">
        <v>97</v>
      </c>
      <c r="D8" s="260"/>
      <c r="E8" s="260"/>
      <c r="F8" s="260"/>
      <c r="G8" s="264"/>
      <c r="I8" s="58" t="s">
        <v>58</v>
      </c>
      <c r="J8" s="59"/>
      <c r="K8" s="60"/>
      <c r="L8" s="61"/>
      <c r="N8" s="62" t="s">
        <v>45</v>
      </c>
      <c r="O8" s="63"/>
      <c r="P8" s="64"/>
      <c r="Q8" s="63">
        <f>I5-D5+1</f>
        <v>137</v>
      </c>
      <c r="R8" s="63"/>
      <c r="S8" s="65" t="s">
        <v>5</v>
      </c>
      <c r="U8" s="58" t="s">
        <v>49</v>
      </c>
      <c r="V8" s="66"/>
      <c r="W8" s="66"/>
      <c r="X8" s="61"/>
      <c r="Z8" s="259" t="s">
        <v>47</v>
      </c>
      <c r="AA8" s="260"/>
      <c r="AB8" s="260"/>
      <c r="AC8" s="260"/>
      <c r="AD8" s="264"/>
      <c r="AE8" s="57"/>
      <c r="AF8" s="57"/>
      <c r="AG8" s="57"/>
      <c r="AH8" s="57"/>
      <c r="AI8" s="279" t="s">
        <v>86</v>
      </c>
      <c r="AJ8" s="279"/>
      <c r="AK8" s="279"/>
    </row>
    <row r="9" spans="1:41" s="53" customFormat="1" ht="18.75" customHeight="1" x14ac:dyDescent="0.4">
      <c r="B9" s="67" t="s">
        <v>56</v>
      </c>
      <c r="C9" s="261" t="s">
        <v>25</v>
      </c>
      <c r="D9" s="262"/>
      <c r="E9" s="262"/>
      <c r="F9" s="263"/>
      <c r="G9" s="68" t="str">
        <f>IF(W9=W10,"○","-")</f>
        <v>○</v>
      </c>
      <c r="I9" s="267" t="s">
        <v>57</v>
      </c>
      <c r="J9" s="268"/>
      <c r="K9" s="269"/>
      <c r="L9" s="69" t="str">
        <f>IF(L10="-","○","-")</f>
        <v>○</v>
      </c>
      <c r="N9" s="70" t="s">
        <v>30</v>
      </c>
      <c r="O9" s="57"/>
      <c r="P9" s="71"/>
      <c r="Q9" s="57">
        <f>COUNTIF(入力用1年!J:J,"○")-(COUNTA(入力用1年!E:E)-3)</f>
        <v>124</v>
      </c>
      <c r="R9" s="57"/>
      <c r="S9" s="72" t="s">
        <v>19</v>
      </c>
      <c r="U9" s="70" t="s">
        <v>20</v>
      </c>
      <c r="V9" s="73"/>
      <c r="W9" s="74">
        <f>W10+W11</f>
        <v>5</v>
      </c>
      <c r="X9" s="72" t="s">
        <v>21</v>
      </c>
      <c r="Z9" s="58" t="s">
        <v>53</v>
      </c>
      <c r="AA9" s="66"/>
      <c r="AB9" s="66">
        <f>L14+X14+AJ14+L24+X24+AJ24+L34+X34+AJ34+L44+X44+AJ44</f>
        <v>43</v>
      </c>
      <c r="AC9" s="66"/>
      <c r="AD9" s="102" t="s">
        <v>29</v>
      </c>
      <c r="AE9" s="57"/>
      <c r="AF9" s="57"/>
      <c r="AG9" s="74"/>
      <c r="AH9" s="56"/>
    </row>
    <row r="10" spans="1:41" s="53" customFormat="1" ht="18.75" customHeight="1" x14ac:dyDescent="0.4">
      <c r="B10" s="57"/>
      <c r="C10" s="259" t="s">
        <v>26</v>
      </c>
      <c r="D10" s="260"/>
      <c r="E10" s="260"/>
      <c r="F10" s="264"/>
      <c r="G10" s="105" t="str">
        <f>IF(AND(G9="-",Z11&gt;=ROUNDDOWN((8/28)*100,1)),"○","-")</f>
        <v>-</v>
      </c>
      <c r="H10" s="72"/>
      <c r="I10" s="261" t="s">
        <v>27</v>
      </c>
      <c r="J10" s="262"/>
      <c r="K10" s="263"/>
      <c r="L10" s="75" t="str">
        <f>IF(SUM(AO17:AQ20)&gt;0,"○","-")</f>
        <v>-</v>
      </c>
      <c r="N10" s="70" t="s">
        <v>61</v>
      </c>
      <c r="O10" s="57"/>
      <c r="P10" s="71"/>
      <c r="Q10" s="57">
        <f>COUNTIF(入力用1年!J:J,"-")</f>
        <v>4</v>
      </c>
      <c r="R10" s="57"/>
      <c r="S10" s="72" t="s">
        <v>19</v>
      </c>
      <c r="U10" s="70" t="s">
        <v>22</v>
      </c>
      <c r="V10" s="73"/>
      <c r="W10" s="74">
        <f>COUNTIF(D13:AK51,"OK")</f>
        <v>5</v>
      </c>
      <c r="X10" s="72" t="s">
        <v>21</v>
      </c>
      <c r="Z10" s="259" t="s">
        <v>48</v>
      </c>
      <c r="AA10" s="260"/>
      <c r="AB10" s="260"/>
      <c r="AC10" s="260"/>
      <c r="AD10" s="264"/>
      <c r="AE10" s="57"/>
      <c r="AF10" s="57"/>
      <c r="AG10" s="74"/>
      <c r="AH10" s="56"/>
    </row>
    <row r="11" spans="1:41" s="53" customFormat="1" ht="18.75" customHeight="1" x14ac:dyDescent="0.4">
      <c r="B11" s="56"/>
      <c r="C11" s="259" t="s">
        <v>27</v>
      </c>
      <c r="D11" s="260"/>
      <c r="E11" s="260"/>
      <c r="F11" s="264"/>
      <c r="G11" s="76" t="str">
        <f>IF(AND(G9="-",G10="-"),"○","-")</f>
        <v>-</v>
      </c>
      <c r="L11" s="101"/>
      <c r="N11" s="77" t="s">
        <v>62</v>
      </c>
      <c r="O11" s="78"/>
      <c r="P11" s="79"/>
      <c r="Q11" s="78">
        <f>COUNTA(入力用1年!E:E)-3</f>
        <v>9</v>
      </c>
      <c r="R11" s="78"/>
      <c r="S11" s="80" t="s">
        <v>5</v>
      </c>
      <c r="U11" s="77" t="s">
        <v>23</v>
      </c>
      <c r="V11" s="78"/>
      <c r="W11" s="78">
        <f>COUNTIF(D13:AK51,"NG")</f>
        <v>0</v>
      </c>
      <c r="X11" s="80" t="s">
        <v>21</v>
      </c>
      <c r="Z11" s="259">
        <f>ROUNDDOWN(AB9/Q9*100,1)</f>
        <v>34.6</v>
      </c>
      <c r="AA11" s="260"/>
      <c r="AB11" s="260"/>
      <c r="AC11" s="66" t="s">
        <v>11</v>
      </c>
      <c r="AD11" s="61"/>
      <c r="AF11" s="57"/>
      <c r="AG11" s="57"/>
      <c r="AH11" s="56"/>
    </row>
    <row r="12" spans="1:41" ht="18.75" customHeight="1" x14ac:dyDescent="0.4">
      <c r="B12" s="53"/>
      <c r="C12" s="53"/>
      <c r="D12" s="53"/>
      <c r="E12" s="53"/>
      <c r="F12" s="53"/>
      <c r="G12" s="53"/>
      <c r="H12" s="53"/>
      <c r="I12" s="53"/>
      <c r="J12" s="53"/>
      <c r="K12" s="53"/>
      <c r="L12" s="53"/>
      <c r="M12" s="53"/>
      <c r="N12" s="53"/>
      <c r="O12" s="53"/>
      <c r="P12" s="73"/>
      <c r="Q12" s="53"/>
      <c r="R12" s="53"/>
      <c r="S12" s="53"/>
      <c r="T12" s="56"/>
      <c r="U12" s="56"/>
      <c r="V12" s="56"/>
      <c r="W12" s="56"/>
      <c r="X12" s="56"/>
      <c r="Y12" s="56"/>
      <c r="Z12" s="56"/>
      <c r="AA12" s="53"/>
      <c r="AB12" s="53"/>
      <c r="AC12" s="53"/>
      <c r="AD12" s="53"/>
      <c r="AE12" s="53"/>
      <c r="AF12" s="56"/>
      <c r="AG12" s="53"/>
      <c r="AH12" s="53"/>
      <c r="AI12" s="53"/>
      <c r="AJ12" s="53"/>
      <c r="AK12" s="53"/>
    </row>
    <row r="13" spans="1:41" s="53" customFormat="1" ht="18.75" customHeight="1" x14ac:dyDescent="0.4">
      <c r="B13" s="49" t="str">
        <f>TEXT(基本情報!D3,"YYYY")&amp;"年度"</f>
        <v>2025年度</v>
      </c>
      <c r="C13" s="49"/>
      <c r="D13" s="49"/>
      <c r="E13" s="97" t="s">
        <v>55</v>
      </c>
      <c r="F13" s="81"/>
      <c r="G13" s="81"/>
      <c r="H13" s="81"/>
      <c r="I13" s="81"/>
      <c r="J13" s="81"/>
      <c r="K13" s="81"/>
      <c r="L13" s="96"/>
      <c r="M13" s="97"/>
      <c r="N13" s="97"/>
      <c r="O13" s="81"/>
      <c r="P13" s="81"/>
      <c r="Q13" s="81"/>
      <c r="R13" s="81"/>
      <c r="S13" s="81"/>
      <c r="T13" s="81"/>
      <c r="U13" s="49"/>
      <c r="V13" s="49"/>
      <c r="W13" s="49"/>
      <c r="X13" s="49"/>
      <c r="Y13" s="49"/>
      <c r="Z13" s="49"/>
      <c r="AA13" s="49"/>
      <c r="AB13" s="49"/>
      <c r="AC13" s="49"/>
      <c r="AD13" s="49"/>
      <c r="AE13" s="49"/>
      <c r="AF13" s="49"/>
      <c r="AG13" s="49"/>
      <c r="AH13" s="49"/>
      <c r="AI13" s="49"/>
      <c r="AJ13" s="49"/>
      <c r="AK13" s="49"/>
      <c r="AM13" s="113"/>
    </row>
    <row r="14" spans="1:41" s="53" customFormat="1" ht="18.75" customHeight="1" thickBot="1" x14ac:dyDescent="0.45">
      <c r="C14" s="274" t="s">
        <v>14</v>
      </c>
      <c r="D14" s="274"/>
      <c r="E14" s="53" t="str">
        <f>IF(H14="-","-",IF(OR(H14&gt;=8/28,L14&gt;=K23),"OK","NG"))</f>
        <v>OK</v>
      </c>
      <c r="F14" s="273" t="s">
        <v>54</v>
      </c>
      <c r="G14" s="273"/>
      <c r="H14" s="277">
        <f>IFERROR(ROUNDDOWN(L14/(COUNTIFS(入力用1年!B:B,"&gt;="&amp;MIN(D17:J22),入力用1年!B:B,"&lt;="&amp;MAX(D17:J22),入力用1年!J:J,"○")-COUNTIFS(入力用1年!B:B,"&gt;="&amp;MIN(D17:J22),入力用1年!B:B,"&lt;="&amp;MAX(D17:J22),入力用1年!J:J,"○",入力用1年!E:E,"&lt;&gt;")),3),"-")</f>
        <v>0.33300000000000002</v>
      </c>
      <c r="I14" s="277"/>
      <c r="J14" s="277"/>
      <c r="K14" s="148" t="s">
        <v>89</v>
      </c>
      <c r="L14" s="83">
        <f>COUNTIFS(入力用1年!B:B,"&gt;="&amp;MIN(D17:J22),入力用1年!B:B,"&lt;="&amp;MAX(D17:J22),入力用1年!J:J,"○",入力用1年!F:F,"休工",入力用1年!E:E,"")</f>
        <v>7</v>
      </c>
      <c r="N14" s="84"/>
      <c r="O14" s="274" t="s">
        <v>15</v>
      </c>
      <c r="P14" s="274"/>
      <c r="Q14" s="108" t="str">
        <f>IF(T14="-","-",IF(OR(T14&gt;=8/28,X14&gt;=W23),"OK","NG"))</f>
        <v>OK</v>
      </c>
      <c r="R14" s="273" t="s">
        <v>54</v>
      </c>
      <c r="S14" s="273"/>
      <c r="T14" s="277">
        <f>IFERROR(ROUNDDOWN(X14/(COUNTIFS(入力用1年!B:B,"&gt;="&amp;MIN(P17:V22),入力用1年!B:B,"&lt;="&amp;MAX(P17:V22),入力用1年!J:J,"○")-COUNTIFS(入力用1年!B:B,"&gt;="&amp;MIN(P17:V22),入力用1年!B:B,"&lt;="&amp;MAX(P17:V22),入力用1年!J:J,"○",入力用1年!E:E,"&lt;&gt;")),3),"-")</f>
        <v>0.35399999999999998</v>
      </c>
      <c r="U14" s="277"/>
      <c r="V14" s="277"/>
      <c r="W14" s="148" t="s">
        <v>89</v>
      </c>
      <c r="X14" s="83">
        <f>COUNTIFS(入力用1年!B:B,"&gt;="&amp;MIN(P17:V22),入力用1年!B:B,"&lt;="&amp;MAX(P17:V22),入力用1年!J:J,"○",入力用1年!F:F,"休工",入力用1年!E:E,"")</f>
        <v>11</v>
      </c>
      <c r="Y14" s="115"/>
      <c r="Z14" s="84"/>
      <c r="AA14" s="274" t="s">
        <v>15</v>
      </c>
      <c r="AB14" s="274"/>
      <c r="AC14" s="108" t="str">
        <f>IF(AF14="-","-",IF(OR(AF14&gt;=8/28,AJ14&gt;=AI23),"OK","NG"))</f>
        <v>OK</v>
      </c>
      <c r="AD14" s="273" t="s">
        <v>54</v>
      </c>
      <c r="AE14" s="273"/>
      <c r="AF14" s="277">
        <f>IFERROR(ROUNDDOWN(AJ14/(COUNTIFS(入力用1年!B:B,"&gt;="&amp;MIN(AB17:AH22),入力用1年!B:B,"&lt;="&amp;MAX(AB17:AH22),入力用1年!J:J,"○")-COUNTIFS(入力用1年!B:B,"&gt;="&amp;MIN(AB17:AH22),入力用1年!B:B,"&lt;="&amp;MAX(AB17:AH22),入力用1年!J:J,"○",入力用1年!E:E,"&lt;&gt;")),3),"-")</f>
        <v>0.3</v>
      </c>
      <c r="AG14" s="277"/>
      <c r="AH14" s="277"/>
      <c r="AI14" s="148" t="s">
        <v>89</v>
      </c>
      <c r="AJ14" s="83">
        <f>COUNTIFS(入力用1年!B:B,"&gt;="&amp;MIN(AB17:AH22),入力用1年!B:B,"&lt;="&amp;MAX(AB17:AH22),入力用1年!J:J,"○",入力用1年!F:F,"休工",入力用1年!E:E,"")</f>
        <v>9</v>
      </c>
      <c r="AK14" s="115"/>
    </row>
    <row r="15" spans="1:41" s="82" customFormat="1" ht="18.75" customHeight="1" x14ac:dyDescent="0.4">
      <c r="A15" s="88"/>
      <c r="B15" s="53"/>
      <c r="C15" s="53"/>
      <c r="D15" s="85">
        <v>4</v>
      </c>
      <c r="E15" s="86" t="s">
        <v>4</v>
      </c>
      <c r="F15" s="86"/>
      <c r="G15" s="86"/>
      <c r="H15" s="86"/>
      <c r="I15" s="86"/>
      <c r="J15" s="119">
        <f>COUNTIFS(入力用1年!B:B,"&gt;="&amp;MIN(D17:J22),入力用1年!B:B,"&lt;="&amp;MAX(D17:J22),入力用1年!J:J,"○",入力用1年!E:E,"",入力用1年!C:C,"土")+COUNTIFS(入力用1年!B:B,"&gt;="&amp;MIN(D17:J22),入力用1年!B:B,"&lt;="&amp;MAX(D17:J22),入力用1年!J:J,"○",入力用1年!E:E,"",入力用1年!C:C,"日")</f>
        <v>6</v>
      </c>
      <c r="K15" s="270" t="s">
        <v>60</v>
      </c>
      <c r="L15" s="271"/>
      <c r="M15" s="272"/>
      <c r="N15" s="87"/>
      <c r="O15" s="53"/>
      <c r="P15" s="85">
        <v>5</v>
      </c>
      <c r="Q15" s="86" t="s">
        <v>4</v>
      </c>
      <c r="R15" s="86"/>
      <c r="S15" s="86"/>
      <c r="T15" s="86"/>
      <c r="U15" s="86"/>
      <c r="V15" s="119"/>
      <c r="W15" s="270" t="s">
        <v>60</v>
      </c>
      <c r="X15" s="271"/>
      <c r="Y15" s="272"/>
      <c r="Z15" s="87"/>
      <c r="AA15" s="53"/>
      <c r="AB15" s="85">
        <v>6</v>
      </c>
      <c r="AC15" s="86" t="s">
        <v>4</v>
      </c>
      <c r="AD15" s="86"/>
      <c r="AE15" s="86"/>
      <c r="AF15" s="86"/>
      <c r="AG15" s="86"/>
      <c r="AH15" s="119"/>
      <c r="AI15" s="270" t="s">
        <v>96</v>
      </c>
      <c r="AJ15" s="271"/>
      <c r="AK15" s="272"/>
      <c r="AN15" s="106"/>
      <c r="AO15" s="106"/>
    </row>
    <row r="16" spans="1:41" s="82" customFormat="1" ht="32.25" customHeight="1" x14ac:dyDescent="0.4">
      <c r="D16" s="89" t="s">
        <v>5</v>
      </c>
      <c r="E16" s="5" t="s">
        <v>3</v>
      </c>
      <c r="F16" s="5" t="s">
        <v>6</v>
      </c>
      <c r="G16" s="5" t="s">
        <v>7</v>
      </c>
      <c r="H16" s="5" t="s">
        <v>8</v>
      </c>
      <c r="I16" s="5" t="s">
        <v>9</v>
      </c>
      <c r="J16" s="120" t="s">
        <v>10</v>
      </c>
      <c r="K16" s="116" t="s">
        <v>50</v>
      </c>
      <c r="L16" s="117" t="s">
        <v>89</v>
      </c>
      <c r="M16" s="118" t="s">
        <v>51</v>
      </c>
      <c r="N16" s="90"/>
      <c r="P16" s="89" t="s">
        <v>5</v>
      </c>
      <c r="Q16" s="5" t="s">
        <v>3</v>
      </c>
      <c r="R16" s="5" t="s">
        <v>6</v>
      </c>
      <c r="S16" s="5" t="s">
        <v>7</v>
      </c>
      <c r="T16" s="5" t="s">
        <v>8</v>
      </c>
      <c r="U16" s="5" t="s">
        <v>9</v>
      </c>
      <c r="V16" s="120" t="s">
        <v>10</v>
      </c>
      <c r="W16" s="116" t="s">
        <v>50</v>
      </c>
      <c r="X16" s="117" t="s">
        <v>89</v>
      </c>
      <c r="Y16" s="118" t="s">
        <v>51</v>
      </c>
      <c r="Z16" s="90"/>
      <c r="AB16" s="89" t="s">
        <v>5</v>
      </c>
      <c r="AC16" s="5" t="s">
        <v>3</v>
      </c>
      <c r="AD16" s="5" t="s">
        <v>6</v>
      </c>
      <c r="AE16" s="5" t="s">
        <v>7</v>
      </c>
      <c r="AF16" s="5" t="s">
        <v>8</v>
      </c>
      <c r="AG16" s="5" t="s">
        <v>9</v>
      </c>
      <c r="AH16" s="120" t="s">
        <v>10</v>
      </c>
      <c r="AI16" s="197" t="s">
        <v>50</v>
      </c>
      <c r="AJ16" s="117" t="s">
        <v>89</v>
      </c>
      <c r="AK16" s="198" t="s">
        <v>51</v>
      </c>
    </row>
    <row r="17" spans="3:43" s="82" customFormat="1" ht="15.75" customHeight="1" x14ac:dyDescent="0.4">
      <c r="D17" s="25" t="str">
        <f>IF(B17&lt;&gt;"",B17+1,IF(TEXT(入力用1年!$B$8,"aaa")=D16,入力用1年!$B$8,""))</f>
        <v/>
      </c>
      <c r="E17" s="4" t="str">
        <f>IF(D17&lt;&gt;"",D17+1,IF(TEXT(入力用1年!$B$8,"aaa")=E16,入力用1年!$B$8,""))</f>
        <v/>
      </c>
      <c r="F17" s="4">
        <f>IF(E17&lt;&gt;"",E17+1,IF(TEXT(入力用1年!$B$8,"aaa")=F16,入力用1年!$B$8,""))</f>
        <v>45748</v>
      </c>
      <c r="G17" s="4">
        <f>IF(F17&lt;&gt;"",F17+1,IF(TEXT(入力用1年!$B$8,"aaa")=G16,入力用1年!$B$8,""))</f>
        <v>45749</v>
      </c>
      <c r="H17" s="4">
        <f>IF(G17&lt;&gt;"",G17+1,IF(TEXT(入力用1年!$B$8,"aaa")=H16,入力用1年!$B$8,""))</f>
        <v>45750</v>
      </c>
      <c r="I17" s="4">
        <f>IF(H17&lt;&gt;"",H17+1,IF(TEXT(入力用1年!$B$8,"aaa")=I16,入力用1年!$B$8,""))</f>
        <v>45751</v>
      </c>
      <c r="J17" s="110">
        <f>IF(I17&lt;&gt;"",I17+1,IF(TEXT(入力用1年!$B$8,"aaa")=J16,入力用1年!$B$8,""))</f>
        <v>45752</v>
      </c>
      <c r="K17" s="109">
        <f>COUNTIFS(入力用1年!B:B,"&gt;="&amp;MIN(D17:J17),入力用1年!B:B,"&lt;="&amp;MAX(D17:J17),入力用1年!J:J,"○",入力用1年!E:E,"",入力用1年!D:D,"休日")</f>
        <v>0</v>
      </c>
      <c r="L17" s="112">
        <f>COUNTIFS(入力用1年!$B:$B,"&gt;="&amp;MIN(D17:J17),入力用1年!$B:$B,"&lt;="&amp;MAX(D17:J17),入力用1年!$J:$J,"○",入力用1年!$E:$E,"",入力用1年!$F:$F,"休工")</f>
        <v>0</v>
      </c>
      <c r="M17" s="121" t="str">
        <f t="shared" ref="M17:M22" si="0">IF(K17=0,"",IF(K17=0,"-",IF(L17&gt;=K17,"〇",IF(L17&lt;=K17,"×"))))</f>
        <v/>
      </c>
      <c r="N17" s="92"/>
      <c r="P17" s="25" t="str">
        <f t="shared" ref="P17:V17" si="1">IF(O17&lt;&gt;"",O17+1,IF(TEXT(EDATE(MIN($D$17:$J$17),1),"aaa")=P16,EDATE(MIN($D$17:$J$17),1),""))</f>
        <v/>
      </c>
      <c r="Q17" s="4" t="str">
        <f t="shared" si="1"/>
        <v/>
      </c>
      <c r="R17" s="4" t="str">
        <f t="shared" si="1"/>
        <v/>
      </c>
      <c r="S17" s="4" t="str">
        <f t="shared" si="1"/>
        <v/>
      </c>
      <c r="T17" s="4">
        <f t="shared" si="1"/>
        <v>45778</v>
      </c>
      <c r="U17" s="4">
        <f t="shared" si="1"/>
        <v>45779</v>
      </c>
      <c r="V17" s="110">
        <f t="shared" si="1"/>
        <v>45780</v>
      </c>
      <c r="W17" s="109">
        <f>COUNTIFS(入力用1年!B:B,"&gt;="&amp;MIN(P17:V17),入力用1年!B:B,"&lt;="&amp;MAX(P17:V17),入力用1年!J:J,"○",入力用1年!E:E,"",入力用1年!D:D,"休日")</f>
        <v>1</v>
      </c>
      <c r="X17" s="112">
        <f>COUNTIFS(入力用1年!$B:$B,"&gt;="&amp;MIN(P17:V17),入力用1年!$B:$B,"&lt;="&amp;MAX(P17:V17),入力用1年!$J:$J,"○",入力用1年!$E:$E,"",入力用1年!$F:$F,"休工")</f>
        <v>1</v>
      </c>
      <c r="Y17" s="121" t="str">
        <f t="shared" ref="Y17:Y22" si="2">IF(W17=0,"",IF(W17=0,"-",IF(X17&gt;=W17,"〇",IF(X17&lt;=W17,"×"))))</f>
        <v>〇</v>
      </c>
      <c r="Z17" s="92"/>
      <c r="AB17" s="25">
        <f t="shared" ref="AB17:AH17" si="3">IF(AA17&lt;&gt;"",AA17+1,IF(TEXT(EDATE(MIN($P$17:$V$17),1),"aaa")=AB16,EDATE(MIN($P$17:$V$17),1),""))</f>
        <v>45809</v>
      </c>
      <c r="AC17" s="4">
        <f t="shared" si="3"/>
        <v>45810</v>
      </c>
      <c r="AD17" s="4">
        <f t="shared" si="3"/>
        <v>45811</v>
      </c>
      <c r="AE17" s="4">
        <f t="shared" si="3"/>
        <v>45812</v>
      </c>
      <c r="AF17" s="4">
        <f t="shared" si="3"/>
        <v>45813</v>
      </c>
      <c r="AG17" s="4">
        <f t="shared" si="3"/>
        <v>45814</v>
      </c>
      <c r="AH17" s="110">
        <f t="shared" si="3"/>
        <v>45815</v>
      </c>
      <c r="AI17" s="109">
        <f>COUNTIFS(入力用1年!B:B,"&gt;="&amp;MIN(AB17:AH17),入力用1年!B:B,"&lt;="&amp;MAX(AB17:AH17),入力用1年!J:J,"○",入力用1年!E:E,"",入力用1年!D:D,"休日")</f>
        <v>2</v>
      </c>
      <c r="AJ17" s="112">
        <f>COUNTIFS(入力用1年!$B:$B,"&gt;="&amp;MIN(AB17:AH17),入力用1年!$B:$B,"&lt;="&amp;MAX(AB17:AH17),入力用1年!$J:$J,"○",入力用1年!$E:$E,"",入力用1年!$F:$F,"休工")</f>
        <v>2</v>
      </c>
      <c r="AK17" s="121" t="str">
        <f t="shared" ref="AK17:AK22" si="4">IF(AI17=0,"",IF(AI17=0,"-",IF(AJ17&gt;=AI17,"〇",IF(AJ17&lt;=AI17,"×"))))</f>
        <v>〇</v>
      </c>
      <c r="AN17" s="82" t="s">
        <v>87</v>
      </c>
      <c r="AO17" s="114">
        <f>COUNTIF($M$17:$M$22,"×")</f>
        <v>0</v>
      </c>
      <c r="AP17" s="114">
        <f>COUNTIF($Y$17:$Y$22,"×")</f>
        <v>0</v>
      </c>
      <c r="AQ17" s="114">
        <f>COUNTIF($AK$17:$AK$22,"×")</f>
        <v>0</v>
      </c>
    </row>
    <row r="18" spans="3:43" s="82" customFormat="1" ht="15.75" customHeight="1" x14ac:dyDescent="0.4">
      <c r="D18" s="25">
        <f>IFERROR(IF(MONTH(J17+1)=$D$15,J17+1,""),"")</f>
        <v>45753</v>
      </c>
      <c r="E18" s="4">
        <f t="shared" ref="E18:J22" si="5">IFERROR(IF(MONTH(D18+1)=$D$15,D18+1,""),"")</f>
        <v>45754</v>
      </c>
      <c r="F18" s="4">
        <f t="shared" si="5"/>
        <v>45755</v>
      </c>
      <c r="G18" s="4">
        <f t="shared" si="5"/>
        <v>45756</v>
      </c>
      <c r="H18" s="4">
        <f t="shared" si="5"/>
        <v>45757</v>
      </c>
      <c r="I18" s="4">
        <f t="shared" si="5"/>
        <v>45758</v>
      </c>
      <c r="J18" s="110">
        <f>IFERROR(IF(MONTH(I18+1)=$D$15,I18+1,""),"")</f>
        <v>45759</v>
      </c>
      <c r="K18" s="109">
        <f>COUNTIFS(入力用1年!B:B,"&gt;="&amp;MIN(D18:J18),入力用1年!B:B,"&lt;="&amp;MAX(D18:J18),入力用1年!J:J,"○",入力用1年!E:E,"",入力用1年!D:D,"休日")</f>
        <v>1</v>
      </c>
      <c r="L18" s="112">
        <f>COUNTIFS(入力用1年!$B:$B,"&gt;="&amp;MIN(D18:J18),入力用1年!$B:$B,"&lt;="&amp;MAX(D18:J18),入力用1年!$J:$J,"○",入力用1年!$E:$E,"",入力用1年!$F:$F,"休工")</f>
        <v>1</v>
      </c>
      <c r="M18" s="121" t="str">
        <f t="shared" si="0"/>
        <v>〇</v>
      </c>
      <c r="N18" s="92"/>
      <c r="P18" s="25">
        <f>IFERROR(IF(MONTH(V17+1)=$P$15,V17+1,""),"")</f>
        <v>45781</v>
      </c>
      <c r="Q18" s="4">
        <f t="shared" ref="Q18:V22" si="6">IFERROR(IF(MONTH(P18+1)=$P$15,P18+1,""),"")</f>
        <v>45782</v>
      </c>
      <c r="R18" s="4">
        <f t="shared" si="6"/>
        <v>45783</v>
      </c>
      <c r="S18" s="4">
        <f t="shared" si="6"/>
        <v>45784</v>
      </c>
      <c r="T18" s="4">
        <f t="shared" si="6"/>
        <v>45785</v>
      </c>
      <c r="U18" s="4">
        <f t="shared" si="6"/>
        <v>45786</v>
      </c>
      <c r="V18" s="110">
        <f t="shared" si="6"/>
        <v>45787</v>
      </c>
      <c r="W18" s="109">
        <f>COUNTIFS(入力用1年!B:B,"&gt;="&amp;MIN(P18:V18),入力用1年!B:B,"&lt;="&amp;MAX(P18:V18),入力用1年!J:J,"○",入力用1年!E:E,"",入力用1年!D:D,"休日")</f>
        <v>4</v>
      </c>
      <c r="X18" s="112">
        <f>COUNTIFS(入力用1年!$B:$B,"&gt;="&amp;MIN(P18:V18),入力用1年!$B:$B,"&lt;="&amp;MAX(P18:V18),入力用1年!$J:$J,"○",入力用1年!$E:$E,"",入力用1年!$F:$F,"休工")</f>
        <v>4</v>
      </c>
      <c r="Y18" s="121" t="str">
        <f t="shared" si="2"/>
        <v>〇</v>
      </c>
      <c r="Z18" s="92"/>
      <c r="AB18" s="25">
        <f>IFERROR(IF(MONTH(AH17+1)=$AB$15,AH17+1,""),"")</f>
        <v>45816</v>
      </c>
      <c r="AC18" s="4">
        <f t="shared" ref="AC18:AH22" si="7">IFERROR(IF(MONTH(AB18+1)=$AB$15,AB18+1,""),"")</f>
        <v>45817</v>
      </c>
      <c r="AD18" s="4">
        <f t="shared" si="7"/>
        <v>45818</v>
      </c>
      <c r="AE18" s="4">
        <f t="shared" si="7"/>
        <v>45819</v>
      </c>
      <c r="AF18" s="4">
        <f t="shared" si="7"/>
        <v>45820</v>
      </c>
      <c r="AG18" s="4">
        <f t="shared" si="7"/>
        <v>45821</v>
      </c>
      <c r="AH18" s="110">
        <f t="shared" si="7"/>
        <v>45822</v>
      </c>
      <c r="AI18" s="109">
        <f>COUNTIFS(入力用1年!B:B,"&gt;="&amp;MIN(AB18:AH18),入力用1年!B:B,"&lt;="&amp;MAX(AB18:AH18),入力用1年!J:J,"○",入力用1年!E:E,"",入力用1年!D:D,"休日")</f>
        <v>2</v>
      </c>
      <c r="AJ18" s="112">
        <f>COUNTIFS(入力用1年!$B:$B,"&gt;="&amp;MIN(AB18:AH18),入力用1年!$B:$B,"&lt;="&amp;MAX(AB18:AH18),入力用1年!$J:$J,"○",入力用1年!$E:$E,"",入力用1年!$F:$F,"休工")</f>
        <v>2</v>
      </c>
      <c r="AK18" s="121" t="str">
        <f t="shared" si="4"/>
        <v>〇</v>
      </c>
      <c r="AM18" s="91"/>
      <c r="AN18" s="82" t="s">
        <v>88</v>
      </c>
      <c r="AO18" s="114">
        <f>COUNTIF($M$27:$M$32,"×")</f>
        <v>0</v>
      </c>
      <c r="AP18" s="114">
        <f>COUNTIF($Y$27:$Y$32,"×")</f>
        <v>0</v>
      </c>
      <c r="AQ18" s="114">
        <f>COUNTIF($AK$27:$AK$32,"×")</f>
        <v>0</v>
      </c>
    </row>
    <row r="19" spans="3:43" s="82" customFormat="1" ht="15.75" customHeight="1" x14ac:dyDescent="0.4">
      <c r="D19" s="25">
        <f>IFERROR(IF(MONTH(J18+1)=$D$15,J18+1,""),"")</f>
        <v>45760</v>
      </c>
      <c r="E19" s="4">
        <f t="shared" si="5"/>
        <v>45761</v>
      </c>
      <c r="F19" s="4">
        <f t="shared" si="5"/>
        <v>45762</v>
      </c>
      <c r="G19" s="4">
        <f t="shared" si="5"/>
        <v>45763</v>
      </c>
      <c r="H19" s="4">
        <f t="shared" si="5"/>
        <v>45764</v>
      </c>
      <c r="I19" s="4">
        <f t="shared" si="5"/>
        <v>45765</v>
      </c>
      <c r="J19" s="110">
        <f t="shared" si="5"/>
        <v>45766</v>
      </c>
      <c r="K19" s="109">
        <f>COUNTIFS(入力用1年!B:B,"&gt;="&amp;MIN(D19:J19),入力用1年!B:B,"&lt;="&amp;MAX(D19:J19),入力用1年!J:J,"○",入力用1年!E:E,"",入力用1年!D:D,"休日")</f>
        <v>2</v>
      </c>
      <c r="L19" s="112">
        <f>COUNTIFS(入力用1年!$B:$B,"&gt;="&amp;MIN(D19:J19),入力用1年!$B:$B,"&lt;="&amp;MAX(D19:J19),入力用1年!$J:$J,"○",入力用1年!$E:$E,"",入力用1年!$F:$F,"休工")</f>
        <v>2</v>
      </c>
      <c r="M19" s="121" t="str">
        <f t="shared" si="0"/>
        <v>〇</v>
      </c>
      <c r="N19" s="92"/>
      <c r="P19" s="25">
        <f>IFERROR(IF(MONTH(V18+1)=$P$15,V18+1,""),"")</f>
        <v>45788</v>
      </c>
      <c r="Q19" s="4">
        <f t="shared" si="6"/>
        <v>45789</v>
      </c>
      <c r="R19" s="4">
        <f t="shared" si="6"/>
        <v>45790</v>
      </c>
      <c r="S19" s="4">
        <f t="shared" si="6"/>
        <v>45791</v>
      </c>
      <c r="T19" s="4">
        <f t="shared" si="6"/>
        <v>45792</v>
      </c>
      <c r="U19" s="4">
        <f t="shared" si="6"/>
        <v>45793</v>
      </c>
      <c r="V19" s="110">
        <f t="shared" si="6"/>
        <v>45794</v>
      </c>
      <c r="W19" s="109">
        <f>COUNTIFS(入力用1年!B:B,"&gt;="&amp;MIN(P19:V19),入力用1年!B:B,"&lt;="&amp;MAX(P19:V19),入力用1年!J:J,"○",入力用1年!E:E,"",入力用1年!D:D,"休日")</f>
        <v>2</v>
      </c>
      <c r="X19" s="112">
        <f>COUNTIFS(入力用1年!$B:$B,"&gt;="&amp;MIN(P19:V19),入力用1年!$B:$B,"&lt;="&amp;MAX(P19:V19),入力用1年!$J:$J,"○",入力用1年!$E:$E,"",入力用1年!$F:$F,"休工")</f>
        <v>2</v>
      </c>
      <c r="Y19" s="121" t="str">
        <f t="shared" si="2"/>
        <v>〇</v>
      </c>
      <c r="Z19" s="92"/>
      <c r="AB19" s="25">
        <f>IFERROR(IF(MONTH(AH18+1)=$AB$15,AH18+1,""),"")</f>
        <v>45823</v>
      </c>
      <c r="AC19" s="4">
        <f t="shared" si="7"/>
        <v>45824</v>
      </c>
      <c r="AD19" s="4">
        <f t="shared" si="7"/>
        <v>45825</v>
      </c>
      <c r="AE19" s="4">
        <f t="shared" si="7"/>
        <v>45826</v>
      </c>
      <c r="AF19" s="4">
        <f t="shared" si="7"/>
        <v>45827</v>
      </c>
      <c r="AG19" s="4">
        <f t="shared" si="7"/>
        <v>45828</v>
      </c>
      <c r="AH19" s="110">
        <f t="shared" si="7"/>
        <v>45829</v>
      </c>
      <c r="AI19" s="109">
        <f>COUNTIFS(入力用1年!B:B,"&gt;="&amp;MIN(AB19:AH19),入力用1年!B:B,"&lt;="&amp;MAX(AB19:AH19),入力用1年!J:J,"○",入力用1年!E:E,"",入力用1年!D:D,"休日")</f>
        <v>2</v>
      </c>
      <c r="AJ19" s="112">
        <f>COUNTIFS(入力用1年!$B:$B,"&gt;="&amp;MIN(AB19:AH19),入力用1年!$B:$B,"&lt;="&amp;MAX(AB19:AH19),入力用1年!$J:$J,"○",入力用1年!$E:$E,"",入力用1年!$F:$F,"休工")</f>
        <v>2</v>
      </c>
      <c r="AK19" s="121" t="str">
        <f t="shared" si="4"/>
        <v>〇</v>
      </c>
      <c r="AM19" s="91"/>
      <c r="AO19" s="114">
        <f>COUNTIF($M$37:$M$42,"×")</f>
        <v>0</v>
      </c>
      <c r="AP19" s="114">
        <f>COUNTIF($Y$37:$Y$42,"×")</f>
        <v>0</v>
      </c>
      <c r="AQ19" s="114">
        <f>COUNTIF($AK$37:$AK$42,"×")</f>
        <v>0</v>
      </c>
    </row>
    <row r="20" spans="3:43" s="82" customFormat="1" ht="15.75" customHeight="1" x14ac:dyDescent="0.4">
      <c r="D20" s="25">
        <f>IFERROR(IF(MONTH(J19+1)=$D$15,J19+1,""),"")</f>
        <v>45767</v>
      </c>
      <c r="E20" s="4">
        <f t="shared" si="5"/>
        <v>45768</v>
      </c>
      <c r="F20" s="4">
        <f t="shared" si="5"/>
        <v>45769</v>
      </c>
      <c r="G20" s="4">
        <f t="shared" si="5"/>
        <v>45770</v>
      </c>
      <c r="H20" s="4">
        <f t="shared" si="5"/>
        <v>45771</v>
      </c>
      <c r="I20" s="4">
        <f t="shared" si="5"/>
        <v>45772</v>
      </c>
      <c r="J20" s="110">
        <f t="shared" si="5"/>
        <v>45773</v>
      </c>
      <c r="K20" s="109">
        <f>COUNTIFS(入力用1年!B:B,"&gt;="&amp;MIN(D20:J20),入力用1年!B:B,"&lt;="&amp;MAX(D20:J20),入力用1年!J:J,"○",入力用1年!E:E,"",入力用1年!D:D,"休日")</f>
        <v>2</v>
      </c>
      <c r="L20" s="112">
        <f>COUNTIFS(入力用1年!$B:$B,"&gt;="&amp;MIN(D20:J20),入力用1年!$B:$B,"&lt;="&amp;MAX(D20:J20),入力用1年!$J:$J,"○",入力用1年!$E:$E,"",入力用1年!$F:$F,"休工")</f>
        <v>2</v>
      </c>
      <c r="M20" s="121" t="str">
        <f t="shared" si="0"/>
        <v>〇</v>
      </c>
      <c r="N20" s="92"/>
      <c r="P20" s="25">
        <f>IFERROR(IF(MONTH(V19+1)=$P$15,V19+1,""),"")</f>
        <v>45795</v>
      </c>
      <c r="Q20" s="4">
        <f t="shared" si="6"/>
        <v>45796</v>
      </c>
      <c r="R20" s="4">
        <f t="shared" si="6"/>
        <v>45797</v>
      </c>
      <c r="S20" s="4">
        <f t="shared" si="6"/>
        <v>45798</v>
      </c>
      <c r="T20" s="4">
        <f t="shared" si="6"/>
        <v>45799</v>
      </c>
      <c r="U20" s="4">
        <f t="shared" si="6"/>
        <v>45800</v>
      </c>
      <c r="V20" s="110">
        <f t="shared" si="6"/>
        <v>45801</v>
      </c>
      <c r="W20" s="109">
        <f>COUNTIFS(入力用1年!B:B,"&gt;="&amp;MIN(P20:V20),入力用1年!B:B,"&lt;="&amp;MAX(P20:V20),入力用1年!J:J,"○",入力用1年!E:E,"",入力用1年!D:D,"休日")</f>
        <v>2</v>
      </c>
      <c r="X20" s="112">
        <f>COUNTIFS(入力用1年!$B:$B,"&gt;="&amp;MIN(P20:V20),入力用1年!$B:$B,"&lt;="&amp;MAX(P20:V20),入力用1年!$J:$J,"○",入力用1年!$E:$E,"",入力用1年!$F:$F,"休工")</f>
        <v>2</v>
      </c>
      <c r="Y20" s="121" t="str">
        <f t="shared" si="2"/>
        <v>〇</v>
      </c>
      <c r="Z20" s="92"/>
      <c r="AB20" s="25">
        <f>IFERROR(IF(MONTH(AH19+1)=$AB$15,AH19+1,""),"")</f>
        <v>45830</v>
      </c>
      <c r="AC20" s="4">
        <f t="shared" si="7"/>
        <v>45831</v>
      </c>
      <c r="AD20" s="4">
        <f t="shared" si="7"/>
        <v>45832</v>
      </c>
      <c r="AE20" s="4">
        <f t="shared" si="7"/>
        <v>45833</v>
      </c>
      <c r="AF20" s="4">
        <f t="shared" si="7"/>
        <v>45834</v>
      </c>
      <c r="AG20" s="4">
        <f t="shared" si="7"/>
        <v>45835</v>
      </c>
      <c r="AH20" s="110">
        <f t="shared" si="7"/>
        <v>45836</v>
      </c>
      <c r="AI20" s="109">
        <f>COUNTIFS(入力用1年!B:B,"&gt;="&amp;MIN(AB20:AH20),入力用1年!B:B,"&lt;="&amp;MAX(AB20:AH20),入力用1年!J:J,"○",入力用1年!E:E,"",入力用1年!D:D,"休日")</f>
        <v>2</v>
      </c>
      <c r="AJ20" s="112">
        <f>COUNTIFS(入力用1年!$B:$B,"&gt;="&amp;MIN(AB20:AH20),入力用1年!$B:$B,"&lt;="&amp;MAX(AB20:AH20),入力用1年!$J:$J,"○",入力用1年!$E:$E,"",入力用1年!$F:$F,"休工")</f>
        <v>2</v>
      </c>
      <c r="AK20" s="121" t="str">
        <f t="shared" si="4"/>
        <v>〇</v>
      </c>
      <c r="AM20" s="91"/>
      <c r="AO20" s="114">
        <f>COUNTIF($M$47:$M$52,"×")</f>
        <v>0</v>
      </c>
      <c r="AP20" s="114">
        <f>COUNTIF($Y$47:$Y$52,"×")</f>
        <v>0</v>
      </c>
      <c r="AQ20" s="114">
        <f>COUNTIF($AK$47:$AK$52,"×")</f>
        <v>0</v>
      </c>
    </row>
    <row r="21" spans="3:43" s="82" customFormat="1" ht="15.75" customHeight="1" x14ac:dyDescent="0.4">
      <c r="D21" s="25">
        <f>IFERROR(IF(MONTH(J20+1)=$D$15,J20+1,""),"")</f>
        <v>45774</v>
      </c>
      <c r="E21" s="4">
        <f>IFERROR(IF(MONTH(D21+1)=$D$15,D21+1,""),"")</f>
        <v>45775</v>
      </c>
      <c r="F21" s="4">
        <f t="shared" si="5"/>
        <v>45776</v>
      </c>
      <c r="G21" s="4">
        <f t="shared" si="5"/>
        <v>45777</v>
      </c>
      <c r="H21" s="4" t="str">
        <f t="shared" si="5"/>
        <v/>
      </c>
      <c r="I21" s="4" t="str">
        <f t="shared" si="5"/>
        <v/>
      </c>
      <c r="J21" s="110" t="str">
        <f t="shared" si="5"/>
        <v/>
      </c>
      <c r="K21" s="109">
        <f>COUNTIFS(入力用1年!B:B,"&gt;="&amp;MIN(D21:J21),入力用1年!B:B,"&lt;="&amp;MAX(D21:J21),入力用1年!J:J,"○",入力用1年!E:E,"",入力用1年!D:D,"休日")</f>
        <v>2</v>
      </c>
      <c r="L21" s="112">
        <f>COUNTIFS(入力用1年!$B:$B,"&gt;="&amp;MIN(D21:J21),入力用1年!$B:$B,"&lt;="&amp;MAX(D21:J21),入力用1年!$J:$J,"○",入力用1年!$E:$E,"",入力用1年!$F:$F,"休工")</f>
        <v>2</v>
      </c>
      <c r="M21" s="121" t="str">
        <f t="shared" si="0"/>
        <v>〇</v>
      </c>
      <c r="N21" s="92"/>
      <c r="P21" s="25">
        <f>IFERROR(IF(MONTH(V20+1)=$P$15,V20+1,""),"")</f>
        <v>45802</v>
      </c>
      <c r="Q21" s="4">
        <f t="shared" si="6"/>
        <v>45803</v>
      </c>
      <c r="R21" s="4">
        <f t="shared" si="6"/>
        <v>45804</v>
      </c>
      <c r="S21" s="4">
        <f t="shared" si="6"/>
        <v>45805</v>
      </c>
      <c r="T21" s="4">
        <f t="shared" si="6"/>
        <v>45806</v>
      </c>
      <c r="U21" s="4">
        <f t="shared" si="6"/>
        <v>45807</v>
      </c>
      <c r="V21" s="110">
        <f t="shared" si="6"/>
        <v>45808</v>
      </c>
      <c r="W21" s="109">
        <f>COUNTIFS(入力用1年!B:B,"&gt;="&amp;MIN(P21:V21),入力用1年!B:B,"&lt;="&amp;MAX(P21:V21),入力用1年!J:J,"○",入力用1年!E:E,"",入力用1年!D:D,"休日")</f>
        <v>2</v>
      </c>
      <c r="X21" s="112">
        <f>COUNTIFS(入力用1年!$B:$B,"&gt;="&amp;MIN(P21:V21),入力用1年!$B:$B,"&lt;="&amp;MAX(P21:V21),入力用1年!$J:$J,"○",入力用1年!$E:$E,"",入力用1年!$F:$F,"休工")</f>
        <v>2</v>
      </c>
      <c r="Y21" s="121" t="str">
        <f t="shared" si="2"/>
        <v>〇</v>
      </c>
      <c r="Z21" s="92"/>
      <c r="AB21" s="25">
        <f>IFERROR(IF(MONTH(AH20+1)=$AB$15,AH20+1,""),"")</f>
        <v>45837</v>
      </c>
      <c r="AC21" s="4">
        <f t="shared" si="7"/>
        <v>45838</v>
      </c>
      <c r="AD21" s="4" t="str">
        <f t="shared" si="7"/>
        <v/>
      </c>
      <c r="AE21" s="4" t="str">
        <f t="shared" si="7"/>
        <v/>
      </c>
      <c r="AF21" s="4" t="str">
        <f t="shared" si="7"/>
        <v/>
      </c>
      <c r="AG21" s="4" t="str">
        <f t="shared" si="7"/>
        <v/>
      </c>
      <c r="AH21" s="110" t="str">
        <f t="shared" si="7"/>
        <v/>
      </c>
      <c r="AI21" s="109">
        <f>COUNTIFS(入力用1年!B:B,"&gt;="&amp;MIN(AB21:AH21),入力用1年!B:B,"&lt;="&amp;MAX(AB21:AH21),入力用1年!J:J,"○",入力用1年!E:E,"",入力用1年!D:D,"休日")</f>
        <v>1</v>
      </c>
      <c r="AJ21" s="112">
        <f>COUNTIFS(入力用1年!$B:$B,"&gt;="&amp;MIN(AB21:AH21),入力用1年!$B:$B,"&lt;="&amp;MAX(AB21:AH21),入力用1年!$J:$J,"○",入力用1年!$E:$E,"",入力用1年!$F:$F,"休工")</f>
        <v>1</v>
      </c>
      <c r="AK21" s="121" t="str">
        <f t="shared" si="4"/>
        <v>〇</v>
      </c>
      <c r="AM21" s="91"/>
      <c r="AN21" s="88"/>
    </row>
    <row r="22" spans="3:43" s="82" customFormat="1" ht="15.75" customHeight="1" thickBot="1" x14ac:dyDescent="0.45">
      <c r="D22" s="26" t="str">
        <f>IFERROR(IF(MONTH(J21+1)=$D$15,J21+1,""),"")</f>
        <v/>
      </c>
      <c r="E22" s="27" t="str">
        <f t="shared" si="5"/>
        <v/>
      </c>
      <c r="F22" s="27" t="str">
        <f t="shared" si="5"/>
        <v/>
      </c>
      <c r="G22" s="27" t="str">
        <f t="shared" si="5"/>
        <v/>
      </c>
      <c r="H22" s="27" t="str">
        <f t="shared" si="5"/>
        <v/>
      </c>
      <c r="I22" s="27" t="str">
        <f t="shared" si="5"/>
        <v/>
      </c>
      <c r="J22" s="111" t="str">
        <f t="shared" si="5"/>
        <v/>
      </c>
      <c r="K22" s="122">
        <f>COUNTIFS(入力用1年!B:B,"&gt;="&amp;MIN(D22:J22),入力用1年!B:B,"&lt;="&amp;MAX(D22:J22),入力用1年!J:J,"○",入力用1年!E:E,"",入力用1年!D:D,"休日")</f>
        <v>0</v>
      </c>
      <c r="L22" s="166">
        <f>COUNTIFS(入力用1年!$B:$B,"&gt;="&amp;MIN(D22:J22),入力用1年!$B:$B,"&lt;="&amp;MAX(D22:J22),入力用1年!$J:$J,"○",入力用1年!$E:$E,"",入力用1年!$F:$F,"休工")</f>
        <v>0</v>
      </c>
      <c r="M22" s="124" t="str">
        <f t="shared" si="0"/>
        <v/>
      </c>
      <c r="N22" s="92"/>
      <c r="P22" s="26" t="str">
        <f>IFERROR(IF(MONTH(V21+1)=$P$15,V21+1,""),"")</f>
        <v/>
      </c>
      <c r="Q22" s="27" t="str">
        <f t="shared" si="6"/>
        <v/>
      </c>
      <c r="R22" s="27" t="str">
        <f t="shared" si="6"/>
        <v/>
      </c>
      <c r="S22" s="27" t="str">
        <f t="shared" si="6"/>
        <v/>
      </c>
      <c r="T22" s="27" t="str">
        <f t="shared" si="6"/>
        <v/>
      </c>
      <c r="U22" s="27" t="str">
        <f t="shared" si="6"/>
        <v/>
      </c>
      <c r="V22" s="111" t="str">
        <f t="shared" si="6"/>
        <v/>
      </c>
      <c r="W22" s="122">
        <f>COUNTIFS(入力用1年!B:B,"&gt;="&amp;MIN(P22:V22),入力用1年!B:B,"&lt;="&amp;MAX(P22:V22),入力用1年!J:J,"○",入力用1年!E:E,"",入力用1年!D:D,"休日")</f>
        <v>0</v>
      </c>
      <c r="X22" s="123">
        <f>COUNTIFS(入力用1年!$B:$B,"&gt;="&amp;MIN(P22:V22),入力用1年!$B:$B,"&lt;="&amp;MAX(P22:V22),入力用1年!$J:$J,"○",入力用1年!$E:$E,"",入力用1年!$F:$F,"休工")</f>
        <v>0</v>
      </c>
      <c r="Y22" s="124" t="str">
        <f t="shared" si="2"/>
        <v/>
      </c>
      <c r="Z22" s="92"/>
      <c r="AB22" s="26" t="str">
        <f>IFERROR(IF(MONTH(AH21+1)=$AB$15,AH21+1,""),"")</f>
        <v/>
      </c>
      <c r="AC22" s="27" t="str">
        <f t="shared" si="7"/>
        <v/>
      </c>
      <c r="AD22" s="27" t="str">
        <f t="shared" si="7"/>
        <v/>
      </c>
      <c r="AE22" s="27" t="str">
        <f t="shared" si="7"/>
        <v/>
      </c>
      <c r="AF22" s="27" t="str">
        <f t="shared" si="7"/>
        <v/>
      </c>
      <c r="AG22" s="27" t="str">
        <f t="shared" si="7"/>
        <v/>
      </c>
      <c r="AH22" s="111" t="str">
        <f t="shared" si="7"/>
        <v/>
      </c>
      <c r="AI22" s="122">
        <f>COUNTIFS(入力用1年!B:B,"&gt;="&amp;MIN(AB22:AH22),入力用1年!B:B,"&lt;="&amp;MAX(AB22:AH22),入力用1年!J:J,"○",入力用1年!E:E,"",入力用1年!D:D,"休日")</f>
        <v>0</v>
      </c>
      <c r="AJ22" s="166">
        <f>COUNTIFS(入力用1年!$B:$B,"&gt;="&amp;MIN(AB22:AH22),入力用1年!$B:$B,"&lt;="&amp;MAX(AB22:AH22),入力用1年!$J:$J,"○",入力用1年!$E:$E,"",入力用1年!$F:$F,"休工")</f>
        <v>0</v>
      </c>
      <c r="AK22" s="124" t="str">
        <f t="shared" si="4"/>
        <v/>
      </c>
      <c r="AM22" s="107"/>
    </row>
    <row r="23" spans="3:43" s="175" customFormat="1" ht="18.75" customHeight="1" x14ac:dyDescent="0.4">
      <c r="D23" s="176"/>
      <c r="E23" s="177"/>
      <c r="F23" s="178"/>
      <c r="G23" s="179"/>
      <c r="H23" s="180"/>
      <c r="I23" s="176"/>
      <c r="J23" s="180"/>
      <c r="K23" s="181">
        <f>SUM(K17:K22)</f>
        <v>7</v>
      </c>
      <c r="L23" s="180"/>
      <c r="M23" s="176"/>
      <c r="N23" s="176"/>
      <c r="O23" s="176"/>
      <c r="P23" s="176"/>
      <c r="Q23" s="176"/>
      <c r="R23" s="176"/>
      <c r="S23" s="179"/>
      <c r="T23" s="180"/>
      <c r="U23" s="176"/>
      <c r="V23" s="180"/>
      <c r="W23" s="181">
        <f>SUM(W17:W22)</f>
        <v>11</v>
      </c>
      <c r="X23" s="181"/>
      <c r="Y23" s="181"/>
      <c r="Z23" s="181"/>
      <c r="AA23" s="176"/>
      <c r="AB23" s="176"/>
      <c r="AC23" s="176"/>
      <c r="AD23" s="176"/>
      <c r="AE23" s="179"/>
      <c r="AF23" s="180"/>
      <c r="AG23" s="176"/>
      <c r="AH23" s="180"/>
      <c r="AI23" s="181">
        <f>SUM(AI17:AI22)</f>
        <v>9</v>
      </c>
      <c r="AJ23" s="180"/>
      <c r="AK23" s="176"/>
    </row>
    <row r="24" spans="3:43" s="82" customFormat="1" ht="18.75" customHeight="1" thickBot="1" x14ac:dyDescent="0.45">
      <c r="C24" s="275" t="s">
        <v>15</v>
      </c>
      <c r="D24" s="275"/>
      <c r="E24" s="108" t="str">
        <f>IF(H24="-","-",IF(OR(H24&gt;=8/28,L24&gt;=K33),"OK","NG"))</f>
        <v>OK</v>
      </c>
      <c r="F24" s="276" t="s">
        <v>54</v>
      </c>
      <c r="G24" s="276"/>
      <c r="H24" s="278">
        <f>IFERROR(ROUNDDOWN(L24/(COUNTIFS(入力用1年!B:B,"&gt;="&amp;MIN(D27:J32),入力用1年!B:B,"&lt;="&amp;MAX(D27:J32),入力用1年!J:J,"○")-COUNTIFS(入力用1年!B:B,"&gt;="&amp;MIN(D27:J32),入力用1年!B:B,"&lt;="&amp;MAX(D27:J32),入力用1年!J:J,"○",入力用1年!E:E,"&lt;&gt;")),3),"-")</f>
        <v>0.28999999999999998</v>
      </c>
      <c r="I24" s="278"/>
      <c r="J24" s="278"/>
      <c r="K24" s="148" t="s">
        <v>89</v>
      </c>
      <c r="L24" s="93">
        <f>COUNTIFS(入力用1年!B:B,"&gt;="&amp;MIN(D27:J32),入力用1年!B:B,"&lt;="&amp;MAX(D27:J32),入力用1年!J:J,"○",入力用1年!F:F,"休工",入力用1年!E:E,"")</f>
        <v>9</v>
      </c>
      <c r="M24" s="115"/>
      <c r="N24" s="84"/>
      <c r="O24" s="275" t="s">
        <v>15</v>
      </c>
      <c r="P24" s="275"/>
      <c r="Q24" s="108" t="str">
        <f>IF(T24="-","-",IF(OR(T24&gt;=8/28,X24&gt;=W33),"OK","NG"))</f>
        <v>OK</v>
      </c>
      <c r="R24" s="276" t="s">
        <v>54</v>
      </c>
      <c r="S24" s="276"/>
      <c r="T24" s="278">
        <f>IFERROR(ROUNDDOWN(X24/(COUNTIFS(入力用1年!B:B,"&gt;="&amp;MIN(P27:V32),入力用1年!B:B,"&lt;="&amp;MAX(P27:V32),入力用1年!J:J,"○")-COUNTIFS(入力用1年!B:B,"&gt;="&amp;MIN(P27:V32),入力用1年!B:B,"&lt;="&amp;MAX(P27:V32),入力用1年!J:J,"○",入力用1年!E:E,"&lt;&gt;")),3),"-")</f>
        <v>0.41099999999999998</v>
      </c>
      <c r="U24" s="278"/>
      <c r="V24" s="278"/>
      <c r="W24" s="148" t="s">
        <v>89</v>
      </c>
      <c r="X24" s="93">
        <f>COUNTIFS(入力用1年!B:B,"&gt;="&amp;MIN(P27:V32),入力用1年!B:B,"&lt;="&amp;MAX(P27:V32),入力用1年!J:J,"○",入力用1年!F:F,"休工",入力用1年!E:E,"")</f>
        <v>7</v>
      </c>
      <c r="Y24" s="115"/>
      <c r="Z24" s="84"/>
      <c r="AA24" s="275" t="s">
        <v>15</v>
      </c>
      <c r="AB24" s="275"/>
      <c r="AC24" s="108" t="str">
        <f>IF(AF24="-","-",IF(OR(AF24&gt;=8/28,AJ24&gt;=AI33),"OK","NG"))</f>
        <v>-</v>
      </c>
      <c r="AD24" s="276" t="s">
        <v>54</v>
      </c>
      <c r="AE24" s="276"/>
      <c r="AF24" s="278" t="str">
        <f>IFERROR(ROUNDDOWN(AJ24/(COUNTIFS(入力用1年!B:B,"&gt;="&amp;MIN(AB27:AH32),入力用1年!B:B,"&lt;="&amp;MAX(AB27:AH32),入力用1年!J:J,"○")-COUNTIFS(入力用1年!B:B,"&gt;="&amp;MIN(AB27:AH32),入力用1年!B:B,"&lt;="&amp;MAX(AB27:AH32),入力用1年!J:J,"○",入力用1年!E:E,"&lt;&gt;")),3),"-")</f>
        <v>-</v>
      </c>
      <c r="AG24" s="278"/>
      <c r="AH24" s="278"/>
      <c r="AI24" s="148" t="s">
        <v>89</v>
      </c>
      <c r="AJ24" s="93">
        <f>COUNTIFS(入力用1年!B:B,"&gt;="&amp;MIN(AB27:AH32),入力用1年!B:B,"&lt;="&amp;MAX(AB27:AH32),入力用1年!J:J,"○",入力用1年!F:F,"休工",入力用1年!E:E,"")</f>
        <v>0</v>
      </c>
      <c r="AK24" s="115"/>
    </row>
    <row r="25" spans="3:43" s="82" customFormat="1" ht="18.75" customHeight="1" x14ac:dyDescent="0.4">
      <c r="D25" s="94">
        <v>7</v>
      </c>
      <c r="E25" s="95" t="s">
        <v>4</v>
      </c>
      <c r="F25" s="95"/>
      <c r="G25" s="95"/>
      <c r="H25" s="95"/>
      <c r="I25" s="95"/>
      <c r="J25" s="126"/>
      <c r="K25" s="270" t="s">
        <v>60</v>
      </c>
      <c r="L25" s="271"/>
      <c r="M25" s="272"/>
      <c r="N25" s="87"/>
      <c r="P25" s="94">
        <v>8</v>
      </c>
      <c r="Q25" s="95" t="s">
        <v>4</v>
      </c>
      <c r="R25" s="95"/>
      <c r="S25" s="95"/>
      <c r="T25" s="95"/>
      <c r="U25" s="95"/>
      <c r="V25" s="126"/>
      <c r="W25" s="270" t="s">
        <v>60</v>
      </c>
      <c r="X25" s="271"/>
      <c r="Y25" s="272"/>
      <c r="Z25" s="87"/>
      <c r="AB25" s="94">
        <v>9</v>
      </c>
      <c r="AC25" s="95" t="s">
        <v>4</v>
      </c>
      <c r="AD25" s="95"/>
      <c r="AE25" s="95"/>
      <c r="AF25" s="95"/>
      <c r="AG25" s="95"/>
      <c r="AH25" s="126"/>
      <c r="AI25" s="270" t="s">
        <v>60</v>
      </c>
      <c r="AJ25" s="271"/>
      <c r="AK25" s="272"/>
    </row>
    <row r="26" spans="3:43" s="82" customFormat="1" ht="34.5" customHeight="1" x14ac:dyDescent="0.4">
      <c r="D26" s="89" t="s">
        <v>5</v>
      </c>
      <c r="E26" s="5" t="s">
        <v>3</v>
      </c>
      <c r="F26" s="5" t="s">
        <v>6</v>
      </c>
      <c r="G26" s="5" t="s">
        <v>7</v>
      </c>
      <c r="H26" s="5" t="s">
        <v>8</v>
      </c>
      <c r="I26" s="5" t="s">
        <v>9</v>
      </c>
      <c r="J26" s="120" t="s">
        <v>10</v>
      </c>
      <c r="K26" s="116" t="s">
        <v>50</v>
      </c>
      <c r="L26" s="117" t="s">
        <v>89</v>
      </c>
      <c r="M26" s="118" t="s">
        <v>51</v>
      </c>
      <c r="N26" s="90"/>
      <c r="P26" s="89" t="s">
        <v>5</v>
      </c>
      <c r="Q26" s="5" t="s">
        <v>3</v>
      </c>
      <c r="R26" s="5" t="s">
        <v>6</v>
      </c>
      <c r="S26" s="5" t="s">
        <v>7</v>
      </c>
      <c r="T26" s="5" t="s">
        <v>8</v>
      </c>
      <c r="U26" s="5" t="s">
        <v>9</v>
      </c>
      <c r="V26" s="120" t="s">
        <v>10</v>
      </c>
      <c r="W26" s="116" t="s">
        <v>50</v>
      </c>
      <c r="X26" s="117" t="s">
        <v>89</v>
      </c>
      <c r="Y26" s="118" t="s">
        <v>51</v>
      </c>
      <c r="Z26" s="90"/>
      <c r="AB26" s="89" t="s">
        <v>5</v>
      </c>
      <c r="AC26" s="5" t="s">
        <v>3</v>
      </c>
      <c r="AD26" s="5" t="s">
        <v>6</v>
      </c>
      <c r="AE26" s="5" t="s">
        <v>7</v>
      </c>
      <c r="AF26" s="5" t="s">
        <v>8</v>
      </c>
      <c r="AG26" s="5" t="s">
        <v>9</v>
      </c>
      <c r="AH26" s="120" t="s">
        <v>10</v>
      </c>
      <c r="AI26" s="116" t="s">
        <v>50</v>
      </c>
      <c r="AJ26" s="117" t="s">
        <v>89</v>
      </c>
      <c r="AK26" s="118" t="s">
        <v>51</v>
      </c>
    </row>
    <row r="27" spans="3:43" s="82" customFormat="1" ht="15.75" customHeight="1" x14ac:dyDescent="0.4">
      <c r="D27" s="25" t="str">
        <f>IF(B27&lt;&gt;"",B27+1,IF(TEXT(EDATE(MIN($AB$17:$AH$17),1),"aaa")=D26,EDATE(MIN($AB$17:$AH$17),1),""))</f>
        <v/>
      </c>
      <c r="E27" s="4" t="str">
        <f t="shared" ref="E27:J27" si="8">IF(D27&lt;&gt;"",D27+1,IF(TEXT(EDATE(MIN($AB$17:$AH$17),1),"aaa")=E26,EDATE(MIN($AB$17:$AH$17),1),""))</f>
        <v/>
      </c>
      <c r="F27" s="4">
        <f t="shared" si="8"/>
        <v>45839</v>
      </c>
      <c r="G27" s="4">
        <f t="shared" si="8"/>
        <v>45840</v>
      </c>
      <c r="H27" s="4">
        <f t="shared" si="8"/>
        <v>45841</v>
      </c>
      <c r="I27" s="4">
        <f t="shared" si="8"/>
        <v>45842</v>
      </c>
      <c r="J27" s="110">
        <f t="shared" si="8"/>
        <v>45843</v>
      </c>
      <c r="K27" s="109">
        <f>COUNTIFS(入力用1年!B:B,"&gt;="&amp;MIN(D27:J27),入力用1年!B:B,"&lt;="&amp;MAX(D27:J27),入力用1年!J:J,"○",入力用1年!E:E,"",入力用1年!D:D,"休日")</f>
        <v>1</v>
      </c>
      <c r="L27" s="112">
        <f>COUNTIFS(入力用1年!$B:$B,"&gt;="&amp;MIN(D27:J27),入力用1年!$B:$B,"&lt;="&amp;MAX(D27:J27),入力用1年!$J:$J,"○",入力用1年!$E:$E,"",入力用1年!$F:$F,"休工")</f>
        <v>1</v>
      </c>
      <c r="M27" s="121" t="str">
        <f t="shared" ref="M27:M32" si="9">IF(K27=0,"",IF(K27=0,"-",IF(L27&gt;=K27,"〇",IF(L27&lt;=K27,"×"))))</f>
        <v>〇</v>
      </c>
      <c r="N27" s="92"/>
      <c r="P27" s="25" t="str">
        <f t="shared" ref="P27:V27" si="10">IF(O27&lt;&gt;"",O27+1,IF(TEXT(EDATE(MIN($D$27:$J$27),1),"aaa")=P26,EDATE(MIN($D$27:$J$27),1),""))</f>
        <v/>
      </c>
      <c r="Q27" s="4" t="str">
        <f t="shared" si="10"/>
        <v/>
      </c>
      <c r="R27" s="4" t="str">
        <f t="shared" si="10"/>
        <v/>
      </c>
      <c r="S27" s="4" t="str">
        <f t="shared" si="10"/>
        <v/>
      </c>
      <c r="T27" s="4" t="str">
        <f t="shared" si="10"/>
        <v/>
      </c>
      <c r="U27" s="4">
        <f t="shared" si="10"/>
        <v>45870</v>
      </c>
      <c r="V27" s="110">
        <f t="shared" si="10"/>
        <v>45871</v>
      </c>
      <c r="W27" s="109">
        <f>COUNTIFS(入力用1年!B:B,"&gt;="&amp;MIN(P27:V27),入力用1年!B:B,"&lt;="&amp;MAX(P27:V27),入力用1年!J:J,"○",入力用1年!E:E,"",入力用1年!D:D,"休日")</f>
        <v>1</v>
      </c>
      <c r="X27" s="112">
        <f>COUNTIFS(入力用1年!$B:$B,"&gt;="&amp;MIN(P27:V27),入力用1年!$B:$B,"&lt;="&amp;MAX(P27:V27),入力用1年!$J:$J,"○",入力用1年!$E:$E,"",入力用1年!$F:$F,"休工")</f>
        <v>1</v>
      </c>
      <c r="Y27" s="121" t="str">
        <f t="shared" ref="Y27:Y32" si="11">IF(W27=0,"",IF(W27=0,"-",IF(X27&gt;=W27,"〇",IF(X27&lt;=W27,"×"))))</f>
        <v>〇</v>
      </c>
      <c r="Z27" s="92"/>
      <c r="AB27" s="25" t="str">
        <f t="shared" ref="AB27:AH27" si="12">IF(AA27&lt;&gt;"",AA27+1,IF(TEXT(EDATE(MIN($P$27:$V$27),1),"aaa")=AB26,EDATE(MIN($P$27:$V$27),1),""))</f>
        <v/>
      </c>
      <c r="AC27" s="4">
        <f t="shared" si="12"/>
        <v>45901</v>
      </c>
      <c r="AD27" s="4">
        <f t="shared" si="12"/>
        <v>45902</v>
      </c>
      <c r="AE27" s="4">
        <f t="shared" si="12"/>
        <v>45903</v>
      </c>
      <c r="AF27" s="4">
        <f t="shared" si="12"/>
        <v>45904</v>
      </c>
      <c r="AG27" s="4">
        <f t="shared" si="12"/>
        <v>45905</v>
      </c>
      <c r="AH27" s="110">
        <f t="shared" si="12"/>
        <v>45906</v>
      </c>
      <c r="AI27" s="109">
        <f>COUNTIFS(入力用1年!B:B,"&gt;="&amp;MIN(AB27:AH27),入力用1年!B:B,"&lt;="&amp;MAX(AB27:AH27),入力用1年!J:J,"○",入力用1年!E:E,"",入力用1年!D:D,"休日")</f>
        <v>0</v>
      </c>
      <c r="AJ27" s="112">
        <f>COUNTIFS(入力用1年!$B:$B,"&gt;="&amp;MIN(AB27:AH27),入力用1年!$B:$B,"&lt;="&amp;MAX(AB27:AH27),入力用1年!$J:$J,"○",入力用1年!$E:$E,"",入力用1年!$F:$F,"休工")</f>
        <v>0</v>
      </c>
      <c r="AK27" s="121" t="str">
        <f t="shared" ref="AK27:AK32" si="13">IF(AI27=0,"",IF(AI27=0,"-",IF(AJ27&gt;=AI27,"〇",IF(AJ27&lt;=AI27,"×"))))</f>
        <v/>
      </c>
    </row>
    <row r="28" spans="3:43" s="82" customFormat="1" ht="15.75" customHeight="1" x14ac:dyDescent="0.4">
      <c r="D28" s="25">
        <f>IFERROR(IF(MONTH(J27+1)=$D$25,J27+1,""),"")</f>
        <v>45844</v>
      </c>
      <c r="E28" s="4">
        <f t="shared" ref="E28:J32" si="14">IFERROR(IF(MONTH(D28+1)=$D$25,D28+1,""),"")</f>
        <v>45845</v>
      </c>
      <c r="F28" s="4">
        <f t="shared" si="14"/>
        <v>45846</v>
      </c>
      <c r="G28" s="4">
        <f t="shared" si="14"/>
        <v>45847</v>
      </c>
      <c r="H28" s="4">
        <f t="shared" si="14"/>
        <v>45848</v>
      </c>
      <c r="I28" s="4">
        <f t="shared" si="14"/>
        <v>45849</v>
      </c>
      <c r="J28" s="110">
        <f t="shared" si="14"/>
        <v>45850</v>
      </c>
      <c r="K28" s="109">
        <f>COUNTIFS(入力用1年!B:B,"&gt;="&amp;MIN(D28:J28),入力用1年!B:B,"&lt;="&amp;MAX(D28:J28),入力用1年!J:J,"○",入力用1年!E:E,"",入力用1年!D:D,"休日")</f>
        <v>2</v>
      </c>
      <c r="L28" s="112">
        <f>COUNTIFS(入力用1年!$B:$B,"&gt;="&amp;MIN(D28:J28),入力用1年!$B:$B,"&lt;="&amp;MAX(D28:J28),入力用1年!$J:$J,"○",入力用1年!$E:$E,"",入力用1年!$F:$F,"休工")</f>
        <v>2</v>
      </c>
      <c r="M28" s="121" t="str">
        <f t="shared" si="9"/>
        <v>〇</v>
      </c>
      <c r="N28" s="92"/>
      <c r="P28" s="25">
        <f>IFERROR(IF(MONTH(V27+1)=$P$25,V27+1,""),"")</f>
        <v>45872</v>
      </c>
      <c r="Q28" s="4">
        <f t="shared" ref="Q28:V32" si="15">IFERROR(IF(MONTH(P28+1)=$P$25,P28+1,""),"")</f>
        <v>45873</v>
      </c>
      <c r="R28" s="4">
        <f t="shared" si="15"/>
        <v>45874</v>
      </c>
      <c r="S28" s="4">
        <f t="shared" si="15"/>
        <v>45875</v>
      </c>
      <c r="T28" s="4">
        <f t="shared" si="15"/>
        <v>45876</v>
      </c>
      <c r="U28" s="4">
        <f t="shared" si="15"/>
        <v>45877</v>
      </c>
      <c r="V28" s="110">
        <f t="shared" si="15"/>
        <v>45878</v>
      </c>
      <c r="W28" s="109">
        <f>COUNTIFS(入力用1年!B:B,"&gt;="&amp;MIN(P28:V28),入力用1年!B:B,"&lt;="&amp;MAX(P28:V28),入力用1年!J:J,"○",入力用1年!E:E,"",入力用1年!D:D,"休日")</f>
        <v>2</v>
      </c>
      <c r="X28" s="112">
        <f>COUNTIFS(入力用1年!$B:$B,"&gt;="&amp;MIN(P28:V28),入力用1年!$B:$B,"&lt;="&amp;MAX(P28:V28),入力用1年!$J:$J,"○",入力用1年!$E:$E,"",入力用1年!$F:$F,"休工")</f>
        <v>2</v>
      </c>
      <c r="Y28" s="121" t="str">
        <f t="shared" si="11"/>
        <v>〇</v>
      </c>
      <c r="Z28" s="92"/>
      <c r="AB28" s="25">
        <f>IFERROR(IF(MONTH(AH27+1)=$AB$25,AH27+1,""),"")</f>
        <v>45907</v>
      </c>
      <c r="AC28" s="4">
        <f t="shared" ref="AC28:AH32" si="16">IFERROR(IF(MONTH(AB28+1)=$AB$25,AB28+1,""),"")</f>
        <v>45908</v>
      </c>
      <c r="AD28" s="4">
        <f t="shared" si="16"/>
        <v>45909</v>
      </c>
      <c r="AE28" s="4">
        <f t="shared" si="16"/>
        <v>45910</v>
      </c>
      <c r="AF28" s="4">
        <f t="shared" si="16"/>
        <v>45911</v>
      </c>
      <c r="AG28" s="4">
        <f t="shared" si="16"/>
        <v>45912</v>
      </c>
      <c r="AH28" s="110">
        <f t="shared" si="16"/>
        <v>45913</v>
      </c>
      <c r="AI28" s="109">
        <f>COUNTIFS(入力用1年!B:B,"&gt;="&amp;MIN(AB28:AH28),入力用1年!B:B,"&lt;="&amp;MAX(AB28:AH28),入力用1年!J:J,"○",入力用1年!E:E,"",入力用1年!D:D,"休日")</f>
        <v>0</v>
      </c>
      <c r="AJ28" s="112">
        <f>COUNTIFS(入力用1年!$B:$B,"&gt;="&amp;MIN(AB28:AH28),入力用1年!$B:$B,"&lt;="&amp;MAX(AB28:AH28),入力用1年!$J:$J,"○",入力用1年!$E:$E,"",入力用1年!$F:$F,"休工")</f>
        <v>0</v>
      </c>
      <c r="AK28" s="121" t="str">
        <f t="shared" si="13"/>
        <v/>
      </c>
    </row>
    <row r="29" spans="3:43" s="82" customFormat="1" ht="15.75" customHeight="1" x14ac:dyDescent="0.4">
      <c r="D29" s="25">
        <f>IFERROR(IF(MONTH(J28+1)=$D$25,J28+1,""),"")</f>
        <v>45851</v>
      </c>
      <c r="E29" s="4">
        <f t="shared" si="14"/>
        <v>45852</v>
      </c>
      <c r="F29" s="4">
        <f t="shared" si="14"/>
        <v>45853</v>
      </c>
      <c r="G29" s="4">
        <f t="shared" si="14"/>
        <v>45854</v>
      </c>
      <c r="H29" s="4">
        <f t="shared" si="14"/>
        <v>45855</v>
      </c>
      <c r="I29" s="4">
        <f t="shared" si="14"/>
        <v>45856</v>
      </c>
      <c r="J29" s="110">
        <f t="shared" si="14"/>
        <v>45857</v>
      </c>
      <c r="K29" s="109">
        <f>COUNTIFS(入力用1年!B:B,"&gt;="&amp;MIN(D29:J29),入力用1年!B:B,"&lt;="&amp;MAX(D29:J29),入力用1年!J:J,"○",入力用1年!E:E,"",入力用1年!D:D,"休日")</f>
        <v>2</v>
      </c>
      <c r="L29" s="112">
        <f>COUNTIFS(入力用1年!$B:$B,"&gt;="&amp;MIN(D29:J29),入力用1年!$B:$B,"&lt;="&amp;MAX(D29:J29),入力用1年!$J:$J,"○",入力用1年!$E:$E,"",入力用1年!$F:$F,"休工")</f>
        <v>2</v>
      </c>
      <c r="M29" s="121" t="str">
        <f t="shared" si="9"/>
        <v>〇</v>
      </c>
      <c r="N29" s="92"/>
      <c r="P29" s="25">
        <f>IFERROR(IF(MONTH(V28+1)=$P$25,V28+1,""),"")</f>
        <v>45879</v>
      </c>
      <c r="Q29" s="4">
        <f t="shared" si="15"/>
        <v>45880</v>
      </c>
      <c r="R29" s="4">
        <f t="shared" si="15"/>
        <v>45881</v>
      </c>
      <c r="S29" s="4">
        <f t="shared" si="15"/>
        <v>45882</v>
      </c>
      <c r="T29" s="4">
        <f t="shared" si="15"/>
        <v>45883</v>
      </c>
      <c r="U29" s="4">
        <f t="shared" si="15"/>
        <v>45884</v>
      </c>
      <c r="V29" s="110">
        <f t="shared" si="15"/>
        <v>45885</v>
      </c>
      <c r="W29" s="109">
        <f>COUNTIFS(入力用1年!B:B,"&gt;="&amp;MIN(P29:V29),入力用1年!B:B,"&lt;="&amp;MAX(P29:V29),入力用1年!J:J,"○",入力用1年!E:E,"",入力用1年!D:D,"休日")</f>
        <v>3</v>
      </c>
      <c r="X29" s="112">
        <f>COUNTIFS(入力用1年!$B:$B,"&gt;="&amp;MIN(P29:V29),入力用1年!$B:$B,"&lt;="&amp;MAX(P29:V29),入力用1年!$J:$J,"○",入力用1年!$E:$E,"",入力用1年!$F:$F,"休工")</f>
        <v>3</v>
      </c>
      <c r="Y29" s="121" t="str">
        <f t="shared" si="11"/>
        <v>〇</v>
      </c>
      <c r="Z29" s="92"/>
      <c r="AB29" s="25">
        <f>IFERROR(IF(MONTH(AH28+1)=$AB$25,AH28+1,""),"")</f>
        <v>45914</v>
      </c>
      <c r="AC29" s="4">
        <f t="shared" si="16"/>
        <v>45915</v>
      </c>
      <c r="AD29" s="4">
        <f t="shared" si="16"/>
        <v>45916</v>
      </c>
      <c r="AE29" s="4">
        <f t="shared" si="16"/>
        <v>45917</v>
      </c>
      <c r="AF29" s="4">
        <f t="shared" si="16"/>
        <v>45918</v>
      </c>
      <c r="AG29" s="4">
        <f t="shared" si="16"/>
        <v>45919</v>
      </c>
      <c r="AH29" s="110">
        <f t="shared" si="16"/>
        <v>45920</v>
      </c>
      <c r="AI29" s="109">
        <f>COUNTIFS(入力用1年!B:B,"&gt;="&amp;MIN(AB29:AH29),入力用1年!B:B,"&lt;="&amp;MAX(AB29:AH29),入力用1年!J:J,"○",入力用1年!E:E,"",入力用1年!D:D,"休日")</f>
        <v>0</v>
      </c>
      <c r="AJ29" s="112">
        <f>COUNTIFS(入力用1年!$B:$B,"&gt;="&amp;MIN(AB29:AH29),入力用1年!$B:$B,"&lt;="&amp;MAX(AB29:AH29),入力用1年!$J:$J,"○",入力用1年!$E:$E,"",入力用1年!$F:$F,"休工")</f>
        <v>0</v>
      </c>
      <c r="AK29" s="121" t="str">
        <f t="shared" si="13"/>
        <v/>
      </c>
    </row>
    <row r="30" spans="3:43" s="82" customFormat="1" ht="15.75" customHeight="1" x14ac:dyDescent="0.4">
      <c r="D30" s="25">
        <f>IFERROR(IF(MONTH(J29+1)=$D$25,J29+1,""),"")</f>
        <v>45858</v>
      </c>
      <c r="E30" s="4">
        <f t="shared" si="14"/>
        <v>45859</v>
      </c>
      <c r="F30" s="4">
        <f t="shared" si="14"/>
        <v>45860</v>
      </c>
      <c r="G30" s="4">
        <f t="shared" si="14"/>
        <v>45861</v>
      </c>
      <c r="H30" s="4">
        <f t="shared" si="14"/>
        <v>45862</v>
      </c>
      <c r="I30" s="4">
        <f t="shared" si="14"/>
        <v>45863</v>
      </c>
      <c r="J30" s="110">
        <f t="shared" si="14"/>
        <v>45864</v>
      </c>
      <c r="K30" s="109">
        <f>COUNTIFS(入力用1年!B:B,"&gt;="&amp;MIN(D30:J30),入力用1年!B:B,"&lt;="&amp;MAX(D30:J30),入力用1年!J:J,"○",入力用1年!E:E,"",入力用1年!D:D,"休日")</f>
        <v>3</v>
      </c>
      <c r="L30" s="112">
        <f>COUNTIFS(入力用1年!$B:$B,"&gt;="&amp;MIN(D30:J30),入力用1年!$B:$B,"&lt;="&amp;MAX(D30:J30),入力用1年!$J:$J,"○",入力用1年!$E:$E,"",入力用1年!$F:$F,"休工")</f>
        <v>3</v>
      </c>
      <c r="M30" s="121" t="str">
        <f t="shared" si="9"/>
        <v>〇</v>
      </c>
      <c r="N30" s="92"/>
      <c r="P30" s="25">
        <f>IFERROR(IF(MONTH(V29+1)=$P$25,V29+1,""),"")</f>
        <v>45886</v>
      </c>
      <c r="Q30" s="4">
        <f t="shared" si="15"/>
        <v>45887</v>
      </c>
      <c r="R30" s="4">
        <f t="shared" si="15"/>
        <v>45888</v>
      </c>
      <c r="S30" s="4">
        <f t="shared" si="15"/>
        <v>45889</v>
      </c>
      <c r="T30" s="4">
        <f t="shared" si="15"/>
        <v>45890</v>
      </c>
      <c r="U30" s="4">
        <f t="shared" si="15"/>
        <v>45891</v>
      </c>
      <c r="V30" s="110">
        <f t="shared" si="15"/>
        <v>45892</v>
      </c>
      <c r="W30" s="109">
        <f>COUNTIFS(入力用1年!B:B,"&gt;="&amp;MIN(P30:V30),入力用1年!B:B,"&lt;="&amp;MAX(P30:V30),入力用1年!J:J,"○",入力用1年!E:E,"",入力用1年!D:D,"休日")</f>
        <v>1</v>
      </c>
      <c r="X30" s="112">
        <f>COUNTIFS(入力用1年!$B:$B,"&gt;="&amp;MIN(P30:V30),入力用1年!$B:$B,"&lt;="&amp;MAX(P30:V30),入力用1年!$J:$J,"○",入力用1年!$E:$E,"",入力用1年!$F:$F,"休工")</f>
        <v>1</v>
      </c>
      <c r="Y30" s="121" t="str">
        <f t="shared" si="11"/>
        <v>〇</v>
      </c>
      <c r="Z30" s="92"/>
      <c r="AB30" s="25">
        <f>IFERROR(IF(MONTH(AH29+1)=$AB$25,AH29+1,""),"")</f>
        <v>45921</v>
      </c>
      <c r="AC30" s="4">
        <f t="shared" si="16"/>
        <v>45922</v>
      </c>
      <c r="AD30" s="4">
        <f t="shared" si="16"/>
        <v>45923</v>
      </c>
      <c r="AE30" s="4">
        <f t="shared" si="16"/>
        <v>45924</v>
      </c>
      <c r="AF30" s="4">
        <f t="shared" si="16"/>
        <v>45925</v>
      </c>
      <c r="AG30" s="4">
        <f t="shared" si="16"/>
        <v>45926</v>
      </c>
      <c r="AH30" s="110">
        <f t="shared" si="16"/>
        <v>45927</v>
      </c>
      <c r="AI30" s="109">
        <f>COUNTIFS(入力用1年!B:B,"&gt;="&amp;MIN(AB30:AH30),入力用1年!B:B,"&lt;="&amp;MAX(AB30:AH30),入力用1年!J:J,"○",入力用1年!E:E,"",入力用1年!D:D,"休日")</f>
        <v>0</v>
      </c>
      <c r="AJ30" s="112">
        <f>COUNTIFS(入力用1年!$B:$B,"&gt;="&amp;MIN(AB30:AH30),入力用1年!$B:$B,"&lt;="&amp;MAX(AB30:AH30),入力用1年!$J:$J,"○",入力用1年!$E:$E,"",入力用1年!$F:$F,"休工")</f>
        <v>0</v>
      </c>
      <c r="AK30" s="121" t="str">
        <f t="shared" si="13"/>
        <v/>
      </c>
    </row>
    <row r="31" spans="3:43" s="82" customFormat="1" ht="15.75" customHeight="1" x14ac:dyDescent="0.4">
      <c r="D31" s="25">
        <f>IFERROR(IF(MONTH(J30+1)=$D$25,J30+1,""),"")</f>
        <v>45865</v>
      </c>
      <c r="E31" s="4">
        <f t="shared" si="14"/>
        <v>45866</v>
      </c>
      <c r="F31" s="4">
        <f t="shared" si="14"/>
        <v>45867</v>
      </c>
      <c r="G31" s="4">
        <f t="shared" si="14"/>
        <v>45868</v>
      </c>
      <c r="H31" s="4">
        <f t="shared" si="14"/>
        <v>45869</v>
      </c>
      <c r="I31" s="4" t="str">
        <f t="shared" si="14"/>
        <v/>
      </c>
      <c r="J31" s="110" t="str">
        <f t="shared" si="14"/>
        <v/>
      </c>
      <c r="K31" s="109">
        <f>COUNTIFS(入力用1年!B:B,"&gt;="&amp;MIN(D31:J31),入力用1年!B:B,"&lt;="&amp;MAX(D31:J31),入力用1年!J:J,"○",入力用1年!E:E,"",入力用1年!D:D,"休日")</f>
        <v>1</v>
      </c>
      <c r="L31" s="112">
        <f>COUNTIFS(入力用1年!$B:$B,"&gt;="&amp;MIN(D31:J31),入力用1年!$B:$B,"&lt;="&amp;MAX(D31:J31),入力用1年!$J:$J,"○",入力用1年!$E:$E,"",入力用1年!$F:$F,"休工")</f>
        <v>1</v>
      </c>
      <c r="M31" s="121" t="str">
        <f t="shared" si="9"/>
        <v>〇</v>
      </c>
      <c r="N31" s="92"/>
      <c r="P31" s="25">
        <f>IFERROR(IF(MONTH(V30+1)=$P$25,V30+1,""),"")</f>
        <v>45893</v>
      </c>
      <c r="Q31" s="4">
        <f t="shared" si="15"/>
        <v>45894</v>
      </c>
      <c r="R31" s="4">
        <f t="shared" si="15"/>
        <v>45895</v>
      </c>
      <c r="S31" s="4">
        <f t="shared" si="15"/>
        <v>45896</v>
      </c>
      <c r="T31" s="4">
        <f t="shared" si="15"/>
        <v>45897</v>
      </c>
      <c r="U31" s="4">
        <f t="shared" si="15"/>
        <v>45898</v>
      </c>
      <c r="V31" s="110">
        <f t="shared" si="15"/>
        <v>45899</v>
      </c>
      <c r="W31" s="109">
        <f>COUNTIFS(入力用1年!B:B,"&gt;="&amp;MIN(P31:V31),入力用1年!B:B,"&lt;="&amp;MAX(P31:V31),入力用1年!J:J,"○",入力用1年!E:E,"",入力用1年!D:D,"休日")</f>
        <v>0</v>
      </c>
      <c r="X31" s="112">
        <f>COUNTIFS(入力用1年!$B:$B,"&gt;="&amp;MIN(P31:V31),入力用1年!$B:$B,"&lt;="&amp;MAX(P31:V31),入力用1年!$J:$J,"○",入力用1年!$E:$E,"",入力用1年!$F:$F,"休工")</f>
        <v>0</v>
      </c>
      <c r="Y31" s="121" t="str">
        <f t="shared" si="11"/>
        <v/>
      </c>
      <c r="Z31" s="92"/>
      <c r="AB31" s="25">
        <f>IFERROR(IF(MONTH(AH30+1)=$AB$25,AH30+1,""),"")</f>
        <v>45928</v>
      </c>
      <c r="AC31" s="4">
        <f t="shared" si="16"/>
        <v>45929</v>
      </c>
      <c r="AD31" s="4">
        <f t="shared" si="16"/>
        <v>45930</v>
      </c>
      <c r="AE31" s="4" t="str">
        <f t="shared" si="16"/>
        <v/>
      </c>
      <c r="AF31" s="4" t="str">
        <f t="shared" si="16"/>
        <v/>
      </c>
      <c r="AG31" s="4" t="str">
        <f t="shared" si="16"/>
        <v/>
      </c>
      <c r="AH31" s="110" t="str">
        <f t="shared" si="16"/>
        <v/>
      </c>
      <c r="AI31" s="109">
        <f>COUNTIFS(入力用1年!B:B,"&gt;="&amp;MIN(AB31:AH31),入力用1年!B:B,"&lt;="&amp;MAX(AB31:AH31),入力用1年!J:J,"○",入力用1年!E:E,"",入力用1年!D:D,"休日")</f>
        <v>0</v>
      </c>
      <c r="AJ31" s="112">
        <f>COUNTIFS(入力用1年!$B:$B,"&gt;="&amp;MIN(AB31:AH31),入力用1年!$B:$B,"&lt;="&amp;MAX(AB31:AH31),入力用1年!$J:$J,"○",入力用1年!$E:$E,"",入力用1年!$F:$F,"休工")</f>
        <v>0</v>
      </c>
      <c r="AK31" s="121" t="str">
        <f t="shared" si="13"/>
        <v/>
      </c>
    </row>
    <row r="32" spans="3:43" s="82" customFormat="1" ht="15.75" customHeight="1" thickBot="1" x14ac:dyDescent="0.45">
      <c r="D32" s="26" t="str">
        <f>IFERROR(IF(MONTH(J31+1)=$D$25,J31+1,""),"")</f>
        <v/>
      </c>
      <c r="E32" s="27" t="str">
        <f t="shared" si="14"/>
        <v/>
      </c>
      <c r="F32" s="27" t="str">
        <f t="shared" si="14"/>
        <v/>
      </c>
      <c r="G32" s="27" t="str">
        <f t="shared" si="14"/>
        <v/>
      </c>
      <c r="H32" s="27" t="str">
        <f t="shared" si="14"/>
        <v/>
      </c>
      <c r="I32" s="27" t="str">
        <f t="shared" si="14"/>
        <v/>
      </c>
      <c r="J32" s="111" t="str">
        <f t="shared" si="14"/>
        <v/>
      </c>
      <c r="K32" s="122">
        <f>COUNTIFS(入力用1年!B:B,"&gt;="&amp;MIN(D32:J32),入力用1年!B:B,"&lt;="&amp;MAX(D32:J32),入力用1年!J:J,"○",入力用1年!E:E,"",入力用1年!D:D,"休日")</f>
        <v>0</v>
      </c>
      <c r="L32" s="166">
        <f>COUNTIFS(入力用1年!$B:$B,"&gt;="&amp;MIN(D32:J32),入力用1年!$B:$B,"&lt;="&amp;MAX(D32:J32),入力用1年!$J:$J,"○",入力用1年!$E:$E,"",入力用1年!$F:$F,"休工")</f>
        <v>0</v>
      </c>
      <c r="M32" s="124" t="str">
        <f t="shared" si="9"/>
        <v/>
      </c>
      <c r="N32" s="92"/>
      <c r="P32" s="26">
        <f>IFERROR(IF(MONTH(V31+1)=$P$25,V31+1,""),"")</f>
        <v>45900</v>
      </c>
      <c r="Q32" s="27" t="str">
        <f t="shared" si="15"/>
        <v/>
      </c>
      <c r="R32" s="27" t="str">
        <f t="shared" si="15"/>
        <v/>
      </c>
      <c r="S32" s="27" t="str">
        <f t="shared" si="15"/>
        <v/>
      </c>
      <c r="T32" s="27" t="str">
        <f t="shared" si="15"/>
        <v/>
      </c>
      <c r="U32" s="27" t="str">
        <f t="shared" si="15"/>
        <v/>
      </c>
      <c r="V32" s="111" t="str">
        <f t="shared" si="15"/>
        <v/>
      </c>
      <c r="W32" s="122">
        <f>COUNTIFS(入力用1年!B:B,"&gt;="&amp;MIN(P32:V32),入力用1年!B:B,"&lt;="&amp;MAX(P32:V32),入力用1年!J:J,"○",入力用1年!E:E,"",入力用1年!D:D,"休日")</f>
        <v>0</v>
      </c>
      <c r="X32" s="166">
        <f>COUNTIFS(入力用1年!$B:$B,"&gt;="&amp;MIN(P32:V32),入力用1年!$B:$B,"&lt;="&amp;MAX(P32:V32),入力用1年!$J:$J,"○",入力用1年!$E:$E,"",入力用1年!$F:$F,"休工")</f>
        <v>0</v>
      </c>
      <c r="Y32" s="124" t="str">
        <f t="shared" si="11"/>
        <v/>
      </c>
      <c r="Z32" s="92"/>
      <c r="AB32" s="26" t="str">
        <f>IFERROR(IF(MONTH(AH31+1)=$AB$25,AH31+1,""),"")</f>
        <v/>
      </c>
      <c r="AC32" s="27" t="str">
        <f t="shared" si="16"/>
        <v/>
      </c>
      <c r="AD32" s="27" t="str">
        <f t="shared" si="16"/>
        <v/>
      </c>
      <c r="AE32" s="27" t="str">
        <f t="shared" si="16"/>
        <v/>
      </c>
      <c r="AF32" s="27" t="str">
        <f t="shared" si="16"/>
        <v/>
      </c>
      <c r="AG32" s="27" t="str">
        <f t="shared" si="16"/>
        <v/>
      </c>
      <c r="AH32" s="111" t="str">
        <f t="shared" si="16"/>
        <v/>
      </c>
      <c r="AI32" s="122">
        <f>COUNTIFS(入力用1年!B:B,"&gt;="&amp;MIN(AB32:AH32),入力用1年!B:B,"&lt;="&amp;MAX(AB32:AH32),入力用1年!J:J,"○",入力用1年!E:E,"",入力用1年!D:D,"休日")</f>
        <v>0</v>
      </c>
      <c r="AJ32" s="123">
        <f>COUNTIFS(入力用1年!$B:$B,"&gt;="&amp;MIN(AB32:AH32),入力用1年!$B:$B,"&lt;="&amp;MAX(AB32:AH32),入力用1年!$J:$J,"○",入力用1年!$E:$E,"",入力用1年!$F:$F,"休工")</f>
        <v>0</v>
      </c>
      <c r="AK32" s="124" t="str">
        <f t="shared" si="13"/>
        <v/>
      </c>
    </row>
    <row r="33" spans="3:37" s="175" customFormat="1" ht="18.75" customHeight="1" x14ac:dyDescent="0.4">
      <c r="D33" s="176"/>
      <c r="E33" s="176"/>
      <c r="F33" s="176"/>
      <c r="G33" s="179"/>
      <c r="H33" s="180"/>
      <c r="I33" s="176"/>
      <c r="J33" s="180"/>
      <c r="K33" s="181">
        <f>SUM(K27:K32)</f>
        <v>9</v>
      </c>
      <c r="L33" s="180"/>
      <c r="M33" s="181"/>
      <c r="N33" s="181"/>
      <c r="O33" s="176"/>
      <c r="P33" s="176"/>
      <c r="Q33" s="176"/>
      <c r="R33" s="176"/>
      <c r="S33" s="179"/>
      <c r="T33" s="180"/>
      <c r="U33" s="176"/>
      <c r="V33" s="180"/>
      <c r="W33" s="181">
        <f>SUM(W27:W32)</f>
        <v>7</v>
      </c>
      <c r="X33" s="180"/>
      <c r="Y33" s="181"/>
      <c r="Z33" s="181"/>
      <c r="AA33" s="176"/>
      <c r="AB33" s="176"/>
      <c r="AC33" s="176"/>
      <c r="AD33" s="176"/>
      <c r="AE33" s="179"/>
      <c r="AF33" s="180"/>
      <c r="AG33" s="176"/>
      <c r="AH33" s="180"/>
      <c r="AI33" s="181">
        <f>SUM(AI27:AI32)</f>
        <v>0</v>
      </c>
      <c r="AJ33" s="181"/>
      <c r="AK33" s="176"/>
    </row>
    <row r="34" spans="3:37" s="82" customFormat="1" ht="18.75" customHeight="1" thickBot="1" x14ac:dyDescent="0.45">
      <c r="C34" s="275" t="s">
        <v>15</v>
      </c>
      <c r="D34" s="275"/>
      <c r="E34" s="108" t="str">
        <f>IF(H34="-","-",IF(OR(H34&gt;=8/28,L34&gt;=K43),"OK","NG"))</f>
        <v>-</v>
      </c>
      <c r="F34" s="276" t="s">
        <v>54</v>
      </c>
      <c r="G34" s="276"/>
      <c r="H34" s="278" t="str">
        <f>IFERROR(ROUNDDOWN(L34/(COUNTIFS(入力用1年!B:B,"&gt;="&amp;MIN(D37:J42),入力用1年!B:B,"&lt;="&amp;MAX(D37:J42),入力用1年!J:J,"○")-COUNTIFS(入力用1年!B:B,"&gt;="&amp;MIN(D37:J42),入力用1年!B:B,"&lt;="&amp;MAX(D37:J42),入力用1年!J:J,"○",入力用1年!E:E,"&lt;&gt;")),3),"-")</f>
        <v>-</v>
      </c>
      <c r="I34" s="278"/>
      <c r="J34" s="278"/>
      <c r="K34" s="148" t="s">
        <v>89</v>
      </c>
      <c r="L34" s="93">
        <f>COUNTIFS(入力用1年!B:B,"&gt;="&amp;MIN(D37:J42),入力用1年!B:B,"&lt;="&amp;MAX(D37:J42),入力用1年!J:J,"○",入力用1年!F:F,"休工",入力用1年!E:E,"")</f>
        <v>0</v>
      </c>
      <c r="M34" s="115"/>
      <c r="N34" s="84"/>
      <c r="O34" s="275" t="s">
        <v>15</v>
      </c>
      <c r="P34" s="275"/>
      <c r="Q34" s="108" t="str">
        <f>IF(T34="-","-",IF(OR(T34&gt;=8/28,X34&gt;=W43),"OK","NG"))</f>
        <v>-</v>
      </c>
      <c r="R34" s="276" t="s">
        <v>54</v>
      </c>
      <c r="S34" s="276"/>
      <c r="T34" s="278" t="str">
        <f>IFERROR(ROUNDDOWN(X34/(COUNTIFS(入力用1年!B:B,"&gt;="&amp;MIN(P37:V42),入力用1年!B:B,"&lt;="&amp;MAX(P37:V42),入力用1年!J:J,"○")-COUNTIFS(入力用1年!B:B,"&gt;="&amp;MIN(P37:V42),入力用1年!B:B,"&lt;="&amp;MAX(P37:V42),入力用1年!J:J,"○",入力用1年!E:E,"&lt;&gt;")),3),"-")</f>
        <v>-</v>
      </c>
      <c r="U34" s="278"/>
      <c r="V34" s="278"/>
      <c r="W34" s="148" t="s">
        <v>89</v>
      </c>
      <c r="X34" s="93">
        <f>COUNTIFS(入力用1年!B:B,"&gt;="&amp;MIN(P37:V42),入力用1年!B:B,"&lt;="&amp;MAX(P37:V42),入力用1年!J:J,"○",入力用1年!F:F,"休工",入力用1年!E:E,"")</f>
        <v>0</v>
      </c>
      <c r="Y34" s="115"/>
      <c r="Z34" s="84"/>
      <c r="AA34" s="275" t="s">
        <v>15</v>
      </c>
      <c r="AB34" s="275"/>
      <c r="AC34" s="108" t="str">
        <f>IF(AF34="-","-",IF(OR(AF34&gt;=8/28,AJ34&gt;=AI43),"OK","NG"))</f>
        <v>-</v>
      </c>
      <c r="AD34" s="276" t="s">
        <v>54</v>
      </c>
      <c r="AE34" s="276"/>
      <c r="AF34" s="278" t="str">
        <f>IFERROR(ROUNDDOWN(AJ34/(COUNTIFS(入力用1年!B:B,"&gt;="&amp;MIN(AB37:AH42),入力用1年!B:B,"&lt;="&amp;MAX(AB37:AH42),入力用1年!J:J,"○")-COUNTIFS(入力用1年!B:B,"&gt;="&amp;MIN(AB37:AH42),入力用1年!B:B,"&lt;="&amp;MAX(AB37:AH42),入力用1年!J:J,"○",入力用1年!E:E,"&lt;&gt;")),3),"-")</f>
        <v>-</v>
      </c>
      <c r="AG34" s="278"/>
      <c r="AH34" s="278"/>
      <c r="AI34" s="148" t="s">
        <v>89</v>
      </c>
      <c r="AJ34" s="93">
        <f>COUNTIFS(入力用1年!B:B,"&gt;="&amp;MIN(AB37:AH42),入力用1年!B:B,"&lt;="&amp;MAX(AB37:AH42),入力用1年!J:J,"○",入力用1年!F:F,"休工",入力用1年!E:E,"")</f>
        <v>0</v>
      </c>
      <c r="AK34" s="115"/>
    </row>
    <row r="35" spans="3:37" s="82" customFormat="1" ht="18.75" customHeight="1" x14ac:dyDescent="0.4">
      <c r="D35" s="94">
        <v>10</v>
      </c>
      <c r="E35" s="95" t="s">
        <v>4</v>
      </c>
      <c r="F35" s="95"/>
      <c r="G35" s="95"/>
      <c r="H35" s="95"/>
      <c r="I35" s="95"/>
      <c r="J35" s="126"/>
      <c r="K35" s="270" t="s">
        <v>60</v>
      </c>
      <c r="L35" s="271"/>
      <c r="M35" s="272"/>
      <c r="N35" s="87"/>
      <c r="P35" s="94">
        <v>11</v>
      </c>
      <c r="Q35" s="95" t="s">
        <v>4</v>
      </c>
      <c r="R35" s="95"/>
      <c r="S35" s="95"/>
      <c r="T35" s="95"/>
      <c r="U35" s="95"/>
      <c r="V35" s="126"/>
      <c r="W35" s="270" t="s">
        <v>60</v>
      </c>
      <c r="X35" s="271"/>
      <c r="Y35" s="272"/>
      <c r="Z35" s="87"/>
      <c r="AB35" s="94">
        <v>12</v>
      </c>
      <c r="AC35" s="95" t="s">
        <v>4</v>
      </c>
      <c r="AD35" s="95"/>
      <c r="AE35" s="95"/>
      <c r="AF35" s="95"/>
      <c r="AG35" s="95"/>
      <c r="AH35" s="126"/>
      <c r="AI35" s="270" t="s">
        <v>60</v>
      </c>
      <c r="AJ35" s="271"/>
      <c r="AK35" s="272"/>
    </row>
    <row r="36" spans="3:37" s="82" customFormat="1" ht="33.75" customHeight="1" x14ac:dyDescent="0.4">
      <c r="D36" s="89" t="s">
        <v>5</v>
      </c>
      <c r="E36" s="5" t="s">
        <v>3</v>
      </c>
      <c r="F36" s="5" t="s">
        <v>6</v>
      </c>
      <c r="G36" s="5" t="s">
        <v>7</v>
      </c>
      <c r="H36" s="5" t="s">
        <v>8</v>
      </c>
      <c r="I36" s="5" t="s">
        <v>9</v>
      </c>
      <c r="J36" s="120" t="s">
        <v>10</v>
      </c>
      <c r="K36" s="116" t="s">
        <v>50</v>
      </c>
      <c r="L36" s="117" t="s">
        <v>89</v>
      </c>
      <c r="M36" s="118" t="s">
        <v>51</v>
      </c>
      <c r="N36" s="90"/>
      <c r="P36" s="89" t="s">
        <v>5</v>
      </c>
      <c r="Q36" s="5" t="s">
        <v>3</v>
      </c>
      <c r="R36" s="5" t="s">
        <v>6</v>
      </c>
      <c r="S36" s="5" t="s">
        <v>7</v>
      </c>
      <c r="T36" s="5" t="s">
        <v>8</v>
      </c>
      <c r="U36" s="5" t="s">
        <v>9</v>
      </c>
      <c r="V36" s="120" t="s">
        <v>10</v>
      </c>
      <c r="W36" s="116" t="s">
        <v>50</v>
      </c>
      <c r="X36" s="117" t="s">
        <v>89</v>
      </c>
      <c r="Y36" s="118" t="s">
        <v>51</v>
      </c>
      <c r="Z36" s="90"/>
      <c r="AB36" s="89" t="s">
        <v>5</v>
      </c>
      <c r="AC36" s="5" t="s">
        <v>3</v>
      </c>
      <c r="AD36" s="5" t="s">
        <v>6</v>
      </c>
      <c r="AE36" s="5" t="s">
        <v>7</v>
      </c>
      <c r="AF36" s="5" t="s">
        <v>8</v>
      </c>
      <c r="AG36" s="5" t="s">
        <v>9</v>
      </c>
      <c r="AH36" s="120" t="s">
        <v>10</v>
      </c>
      <c r="AI36" s="116" t="s">
        <v>50</v>
      </c>
      <c r="AJ36" s="117" t="s">
        <v>89</v>
      </c>
      <c r="AK36" s="118" t="s">
        <v>51</v>
      </c>
    </row>
    <row r="37" spans="3:37" s="82" customFormat="1" ht="15.75" customHeight="1" x14ac:dyDescent="0.4">
      <c r="D37" s="25" t="str">
        <f>IF(B37&lt;&gt;"",B37+1,IF(TEXT(EDATE(MIN($AB$27:$AH$27),1),"aaa")=D36,EDATE(MIN($AB$27:$AH$27),1),""))</f>
        <v/>
      </c>
      <c r="E37" s="4" t="str">
        <f t="shared" ref="E37:J37" si="17">IF(D37&lt;&gt;"",D37+1,IF(TEXT(EDATE(MIN($AB$27:$AH$27),1),"aaa")=E36,EDATE(MIN($AB$27:$AH$27),1),""))</f>
        <v/>
      </c>
      <c r="F37" s="4" t="str">
        <f t="shared" si="17"/>
        <v/>
      </c>
      <c r="G37" s="4">
        <f t="shared" si="17"/>
        <v>45931</v>
      </c>
      <c r="H37" s="4">
        <f t="shared" si="17"/>
        <v>45932</v>
      </c>
      <c r="I37" s="4">
        <f t="shared" si="17"/>
        <v>45933</v>
      </c>
      <c r="J37" s="110">
        <f t="shared" si="17"/>
        <v>45934</v>
      </c>
      <c r="K37" s="109">
        <f>COUNTIFS(入力用1年!B:B,"&gt;="&amp;MIN(D37:J37),入力用1年!B:B,"&lt;="&amp;MAX(D37:J37),入力用1年!J:J,"○",入力用1年!E:E,"",入力用1年!D:D,"休日")</f>
        <v>0</v>
      </c>
      <c r="L37" s="112">
        <f>COUNTIFS(入力用1年!$B:$B,"&gt;="&amp;MIN(D37:J37),入力用1年!$B:$B,"&lt;="&amp;MAX(D37:J37),入力用1年!$J:$J,"○",入力用1年!$E:$E,"",入力用1年!$F:$F,"休工")</f>
        <v>0</v>
      </c>
      <c r="M37" s="121" t="str">
        <f t="shared" ref="M37:M42" si="18">IF(K37=0,"",IF(K37=0,"-",IF(L37&gt;=K37,"〇",IF(L37&lt;=K37,"×"))))</f>
        <v/>
      </c>
      <c r="N37" s="92"/>
      <c r="P37" s="25" t="str">
        <f t="shared" ref="P37:V37" si="19">IF(O37&lt;&gt;"",O37+1,IF(TEXT(EDATE(MIN($D$37:$J$37),1),"aaa")=P36,EDATE(MIN($D$37:$J$37),1),""))</f>
        <v/>
      </c>
      <c r="Q37" s="4" t="str">
        <f t="shared" si="19"/>
        <v/>
      </c>
      <c r="R37" s="4" t="str">
        <f t="shared" si="19"/>
        <v/>
      </c>
      <c r="S37" s="4" t="str">
        <f t="shared" si="19"/>
        <v/>
      </c>
      <c r="T37" s="4" t="str">
        <f t="shared" si="19"/>
        <v/>
      </c>
      <c r="U37" s="4" t="str">
        <f t="shared" si="19"/>
        <v/>
      </c>
      <c r="V37" s="110">
        <f t="shared" si="19"/>
        <v>45962</v>
      </c>
      <c r="W37" s="109">
        <f>COUNTIFS(入力用1年!B:B,"&gt;="&amp;MIN(P37:V37),入力用1年!B:B,"&lt;="&amp;MAX(P37:V37),入力用1年!J:J,"○",入力用1年!E:E,"",入力用1年!D:D,"休日")</f>
        <v>0</v>
      </c>
      <c r="X37" s="112">
        <f>COUNTIFS(入力用1年!$B:$B,"&gt;="&amp;MIN(P37:V37),入力用1年!$B:$B,"&lt;="&amp;MAX(P37:V37),入力用1年!$J:$J,"○",入力用1年!$E:$E,"",入力用1年!$F:$F,"休工")</f>
        <v>0</v>
      </c>
      <c r="Y37" s="121" t="str">
        <f t="shared" ref="Y37:Y42" si="20">IF(W37=0,"",IF(W37=0,"-",IF(X37&gt;=W37,"〇",IF(X37&lt;=W37,"×"))))</f>
        <v/>
      </c>
      <c r="Z37" s="92"/>
      <c r="AB37" s="25" t="str">
        <f t="shared" ref="AB37:AH37" si="21">IF(AA37&lt;&gt;"",AA37+1,IF(TEXT(EDATE(MIN($P$37:$V$37),1),"aaa")=AB36,EDATE(MIN($P$37:$V$37),1),""))</f>
        <v/>
      </c>
      <c r="AC37" s="4">
        <f t="shared" si="21"/>
        <v>45992</v>
      </c>
      <c r="AD37" s="4">
        <f t="shared" si="21"/>
        <v>45993</v>
      </c>
      <c r="AE37" s="4">
        <f t="shared" si="21"/>
        <v>45994</v>
      </c>
      <c r="AF37" s="4">
        <f t="shared" si="21"/>
        <v>45995</v>
      </c>
      <c r="AG37" s="4">
        <f t="shared" si="21"/>
        <v>45996</v>
      </c>
      <c r="AH37" s="110">
        <f t="shared" si="21"/>
        <v>45997</v>
      </c>
      <c r="AI37" s="109">
        <f>COUNTIFS(入力用1年!B:B,"&gt;="&amp;MIN(AB37:AH37),入力用1年!B:B,"&lt;="&amp;MAX(AB37:AH37),入力用1年!J:J,"○",入力用1年!E:E,"",入力用1年!D:D,"休日")</f>
        <v>0</v>
      </c>
      <c r="AJ37" s="112">
        <f>COUNTIFS(入力用1年!$B:$B,"&gt;="&amp;MIN(AB37:AH37),入力用1年!$B:$B,"&lt;="&amp;MAX(AB37:AH37),入力用1年!$J:$J,"○",入力用1年!$E:$E,"",入力用1年!$F:$F,"休工")</f>
        <v>0</v>
      </c>
      <c r="AK37" s="121" t="str">
        <f t="shared" ref="AK37:AK42" si="22">IF(AI37=0,"",IF(AI37=0,"-",IF(AJ37&gt;=AI37,"〇",IF(AJ37&lt;=AI37,"×"))))</f>
        <v/>
      </c>
    </row>
    <row r="38" spans="3:37" s="82" customFormat="1" ht="15.75" customHeight="1" x14ac:dyDescent="0.4">
      <c r="D38" s="25">
        <f>IFERROR(IF(MONTH(J37+1)=$D$35,J37+1,""),"")</f>
        <v>45935</v>
      </c>
      <c r="E38" s="4">
        <f t="shared" ref="E38:J42" si="23">IFERROR(IF(MONTH(D38+1)=$D$35,D38+1,""),"")</f>
        <v>45936</v>
      </c>
      <c r="F38" s="4">
        <f t="shared" si="23"/>
        <v>45937</v>
      </c>
      <c r="G38" s="4">
        <f t="shared" si="23"/>
        <v>45938</v>
      </c>
      <c r="H38" s="4">
        <f t="shared" si="23"/>
        <v>45939</v>
      </c>
      <c r="I38" s="4">
        <f t="shared" si="23"/>
        <v>45940</v>
      </c>
      <c r="J38" s="110">
        <f t="shared" si="23"/>
        <v>45941</v>
      </c>
      <c r="K38" s="109">
        <f>COUNTIFS(入力用1年!B:B,"&gt;="&amp;MIN(D38:J38),入力用1年!B:B,"&lt;="&amp;MAX(D38:J38),入力用1年!J:J,"○",入力用1年!E:E,"",入力用1年!D:D,"休日")</f>
        <v>0</v>
      </c>
      <c r="L38" s="112">
        <f>COUNTIFS(入力用1年!$B:$B,"&gt;="&amp;MIN(D38:J38),入力用1年!$B:$B,"&lt;="&amp;MAX(D38:J38),入力用1年!$J:$J,"○",入力用1年!$E:$E,"",入力用1年!$F:$F,"休工")</f>
        <v>0</v>
      </c>
      <c r="M38" s="121" t="str">
        <f t="shared" si="18"/>
        <v/>
      </c>
      <c r="N38" s="92"/>
      <c r="P38" s="25">
        <f>IFERROR(IF(MONTH(V37+1)=$P$35,V37+1,""),"")</f>
        <v>45963</v>
      </c>
      <c r="Q38" s="4">
        <f t="shared" ref="Q38:V42" si="24">IFERROR(IF(MONTH(P38+1)=$P$35,P38+1,""),"")</f>
        <v>45964</v>
      </c>
      <c r="R38" s="4">
        <f t="shared" si="24"/>
        <v>45965</v>
      </c>
      <c r="S38" s="4">
        <f t="shared" si="24"/>
        <v>45966</v>
      </c>
      <c r="T38" s="4">
        <f t="shared" si="24"/>
        <v>45967</v>
      </c>
      <c r="U38" s="4">
        <f t="shared" si="24"/>
        <v>45968</v>
      </c>
      <c r="V38" s="110">
        <f t="shared" si="24"/>
        <v>45969</v>
      </c>
      <c r="W38" s="109">
        <f>COUNTIFS(入力用1年!B:B,"&gt;="&amp;MIN(P38:V38),入力用1年!B:B,"&lt;="&amp;MAX(P38:V38),入力用1年!J:J,"○",入力用1年!E:E,"",入力用1年!D:D,"休日")</f>
        <v>0</v>
      </c>
      <c r="X38" s="112">
        <f>COUNTIFS(入力用1年!$B:$B,"&gt;="&amp;MIN(P38:V38),入力用1年!$B:$B,"&lt;="&amp;MAX(P38:V38),入力用1年!$J:$J,"○",入力用1年!$E:$E,"",入力用1年!$F:$F,"休工")</f>
        <v>0</v>
      </c>
      <c r="Y38" s="121" t="str">
        <f t="shared" si="20"/>
        <v/>
      </c>
      <c r="Z38" s="92"/>
      <c r="AB38" s="25">
        <f>IFERROR(IF(MONTH(AH37+1)=$AB$35,AH37+1,""),"")</f>
        <v>45998</v>
      </c>
      <c r="AC38" s="4">
        <f t="shared" ref="AC38:AH42" si="25">IFERROR(IF(MONTH(AB38+1)=$AB$35,AB38+1,""),"")</f>
        <v>45999</v>
      </c>
      <c r="AD38" s="4">
        <f t="shared" si="25"/>
        <v>46000</v>
      </c>
      <c r="AE38" s="4">
        <f t="shared" si="25"/>
        <v>46001</v>
      </c>
      <c r="AF38" s="4">
        <f t="shared" si="25"/>
        <v>46002</v>
      </c>
      <c r="AG38" s="4">
        <f t="shared" si="25"/>
        <v>46003</v>
      </c>
      <c r="AH38" s="110">
        <f t="shared" si="25"/>
        <v>46004</v>
      </c>
      <c r="AI38" s="109">
        <f>COUNTIFS(入力用1年!B:B,"&gt;="&amp;MIN(AB38:AH38),入力用1年!B:B,"&lt;="&amp;MAX(AB38:AH38),入力用1年!J:J,"○",入力用1年!E:E,"",入力用1年!D:D,"休日")</f>
        <v>0</v>
      </c>
      <c r="AJ38" s="112">
        <f>COUNTIFS(入力用1年!$B:$B,"&gt;="&amp;MIN(AB38:AH38),入力用1年!$B:$B,"&lt;="&amp;MAX(AB38:AH38),入力用1年!$J:$J,"○",入力用1年!$E:$E,"",入力用1年!$F:$F,"休工")</f>
        <v>0</v>
      </c>
      <c r="AK38" s="121" t="str">
        <f t="shared" si="22"/>
        <v/>
      </c>
    </row>
    <row r="39" spans="3:37" s="82" customFormat="1" ht="15.75" customHeight="1" x14ac:dyDescent="0.4">
      <c r="D39" s="25">
        <f>IFERROR(IF(MONTH(J38+1)=$D$35,J38+1,""),"")</f>
        <v>45942</v>
      </c>
      <c r="E39" s="4">
        <f t="shared" si="23"/>
        <v>45943</v>
      </c>
      <c r="F39" s="4">
        <f t="shared" si="23"/>
        <v>45944</v>
      </c>
      <c r="G39" s="4">
        <f t="shared" si="23"/>
        <v>45945</v>
      </c>
      <c r="H39" s="4">
        <f t="shared" si="23"/>
        <v>45946</v>
      </c>
      <c r="I39" s="4">
        <f t="shared" si="23"/>
        <v>45947</v>
      </c>
      <c r="J39" s="110">
        <f t="shared" si="23"/>
        <v>45948</v>
      </c>
      <c r="K39" s="109">
        <f>COUNTIFS(入力用1年!B:B,"&gt;="&amp;MIN(D39:J39),入力用1年!B:B,"&lt;="&amp;MAX(D39:J39),入力用1年!J:J,"○",入力用1年!E:E,"",入力用1年!D:D,"休日")</f>
        <v>0</v>
      </c>
      <c r="L39" s="112">
        <f>COUNTIFS(入力用1年!$B:$B,"&gt;="&amp;MIN(D39:J39),入力用1年!$B:$B,"&lt;="&amp;MAX(D39:J39),入力用1年!$J:$J,"○",入力用1年!$E:$E,"",入力用1年!$F:$F,"休工")</f>
        <v>0</v>
      </c>
      <c r="M39" s="121" t="str">
        <f t="shared" si="18"/>
        <v/>
      </c>
      <c r="N39" s="92"/>
      <c r="P39" s="25">
        <f>IFERROR(IF(MONTH(V38+1)=$P$35,V38+1,""),"")</f>
        <v>45970</v>
      </c>
      <c r="Q39" s="4">
        <f t="shared" si="24"/>
        <v>45971</v>
      </c>
      <c r="R39" s="4">
        <f t="shared" si="24"/>
        <v>45972</v>
      </c>
      <c r="S39" s="4">
        <f t="shared" si="24"/>
        <v>45973</v>
      </c>
      <c r="T39" s="4">
        <f t="shared" si="24"/>
        <v>45974</v>
      </c>
      <c r="U39" s="4">
        <f t="shared" si="24"/>
        <v>45975</v>
      </c>
      <c r="V39" s="110">
        <f t="shared" si="24"/>
        <v>45976</v>
      </c>
      <c r="W39" s="109">
        <f>COUNTIFS(入力用1年!B:B,"&gt;="&amp;MIN(P39:V39),入力用1年!B:B,"&lt;="&amp;MAX(P39:V39),入力用1年!J:J,"○",入力用1年!E:E,"",入力用1年!D:D,"休日")</f>
        <v>0</v>
      </c>
      <c r="X39" s="112">
        <f>COUNTIFS(入力用1年!$B:$B,"&gt;="&amp;MIN(P39:V39),入力用1年!$B:$B,"&lt;="&amp;MAX(P39:V39),入力用1年!$J:$J,"○",入力用1年!$E:$E,"",入力用1年!$F:$F,"休工")</f>
        <v>0</v>
      </c>
      <c r="Y39" s="121" t="str">
        <f t="shared" si="20"/>
        <v/>
      </c>
      <c r="Z39" s="92"/>
      <c r="AB39" s="25">
        <f>IFERROR(IF(MONTH(AH38+1)=$AB$35,AH38+1,""),"")</f>
        <v>46005</v>
      </c>
      <c r="AC39" s="4">
        <f t="shared" si="25"/>
        <v>46006</v>
      </c>
      <c r="AD39" s="4">
        <f t="shared" si="25"/>
        <v>46007</v>
      </c>
      <c r="AE39" s="4">
        <f t="shared" si="25"/>
        <v>46008</v>
      </c>
      <c r="AF39" s="4">
        <f t="shared" si="25"/>
        <v>46009</v>
      </c>
      <c r="AG39" s="4">
        <f t="shared" si="25"/>
        <v>46010</v>
      </c>
      <c r="AH39" s="110">
        <f t="shared" si="25"/>
        <v>46011</v>
      </c>
      <c r="AI39" s="109">
        <f>COUNTIFS(入力用1年!B:B,"&gt;="&amp;MIN(AB39:AH39),入力用1年!B:B,"&lt;="&amp;MAX(AB39:AH39),入力用1年!J:J,"○",入力用1年!E:E,"",入力用1年!D:D,"休日")</f>
        <v>0</v>
      </c>
      <c r="AJ39" s="112">
        <f>COUNTIFS(入力用1年!$B:$B,"&gt;="&amp;MIN(AB39:AH39),入力用1年!$B:$B,"&lt;="&amp;MAX(AB39:AH39),入力用1年!$J:$J,"○",入力用1年!$E:$E,"",入力用1年!$F:$F,"休工")</f>
        <v>0</v>
      </c>
      <c r="AK39" s="121" t="str">
        <f t="shared" si="22"/>
        <v/>
      </c>
    </row>
    <row r="40" spans="3:37" s="82" customFormat="1" ht="15.75" customHeight="1" x14ac:dyDescent="0.4">
      <c r="D40" s="25">
        <f>IFERROR(IF(MONTH(J39+1)=$D$35,J39+1,""),"")</f>
        <v>45949</v>
      </c>
      <c r="E40" s="4">
        <f t="shared" si="23"/>
        <v>45950</v>
      </c>
      <c r="F40" s="4">
        <f t="shared" si="23"/>
        <v>45951</v>
      </c>
      <c r="G40" s="4">
        <f t="shared" si="23"/>
        <v>45952</v>
      </c>
      <c r="H40" s="4">
        <f t="shared" si="23"/>
        <v>45953</v>
      </c>
      <c r="I40" s="4">
        <f t="shared" si="23"/>
        <v>45954</v>
      </c>
      <c r="J40" s="110">
        <f t="shared" si="23"/>
        <v>45955</v>
      </c>
      <c r="K40" s="109">
        <f>COUNTIFS(入力用1年!B:B,"&gt;="&amp;MIN(D40:J40),入力用1年!B:B,"&lt;="&amp;MAX(D40:J40),入力用1年!J:J,"○",入力用1年!E:E,"",入力用1年!D:D,"休日")</f>
        <v>0</v>
      </c>
      <c r="L40" s="112">
        <f>COUNTIFS(入力用1年!$B:$B,"&gt;="&amp;MIN(D40:J40),入力用1年!$B:$B,"&lt;="&amp;MAX(D40:J40),入力用1年!$J:$J,"○",入力用1年!$E:$E,"",入力用1年!$F:$F,"休工")</f>
        <v>0</v>
      </c>
      <c r="M40" s="121" t="str">
        <f t="shared" si="18"/>
        <v/>
      </c>
      <c r="N40" s="92"/>
      <c r="P40" s="25">
        <f>IFERROR(IF(MONTH(V39+1)=$P$35,V39+1,""),"")</f>
        <v>45977</v>
      </c>
      <c r="Q40" s="4">
        <f t="shared" si="24"/>
        <v>45978</v>
      </c>
      <c r="R40" s="4">
        <f t="shared" si="24"/>
        <v>45979</v>
      </c>
      <c r="S40" s="4">
        <f t="shared" si="24"/>
        <v>45980</v>
      </c>
      <c r="T40" s="4">
        <f t="shared" si="24"/>
        <v>45981</v>
      </c>
      <c r="U40" s="4">
        <f t="shared" si="24"/>
        <v>45982</v>
      </c>
      <c r="V40" s="110">
        <f t="shared" si="24"/>
        <v>45983</v>
      </c>
      <c r="W40" s="109">
        <f>COUNTIFS(入力用1年!B:B,"&gt;="&amp;MIN(P40:V40),入力用1年!B:B,"&lt;="&amp;MAX(P40:V40),入力用1年!J:J,"○",入力用1年!E:E,"",入力用1年!D:D,"休日")</f>
        <v>0</v>
      </c>
      <c r="X40" s="112">
        <f>COUNTIFS(入力用1年!$B:$B,"&gt;="&amp;MIN(P40:V40),入力用1年!$B:$B,"&lt;="&amp;MAX(P40:V40),入力用1年!$J:$J,"○",入力用1年!$E:$E,"",入力用1年!$F:$F,"休工")</f>
        <v>0</v>
      </c>
      <c r="Y40" s="121" t="str">
        <f t="shared" si="20"/>
        <v/>
      </c>
      <c r="Z40" s="92"/>
      <c r="AB40" s="25">
        <f>IFERROR(IF(MONTH(AH39+1)=$AB$35,AH39+1,""),"")</f>
        <v>46012</v>
      </c>
      <c r="AC40" s="4">
        <f t="shared" si="25"/>
        <v>46013</v>
      </c>
      <c r="AD40" s="4">
        <f t="shared" si="25"/>
        <v>46014</v>
      </c>
      <c r="AE40" s="4">
        <f t="shared" si="25"/>
        <v>46015</v>
      </c>
      <c r="AF40" s="4">
        <f t="shared" si="25"/>
        <v>46016</v>
      </c>
      <c r="AG40" s="4">
        <f t="shared" si="25"/>
        <v>46017</v>
      </c>
      <c r="AH40" s="110">
        <f t="shared" si="25"/>
        <v>46018</v>
      </c>
      <c r="AI40" s="109">
        <f>COUNTIFS(入力用1年!B:B,"&gt;="&amp;MIN(AB40:AH40),入力用1年!B:B,"&lt;="&amp;MAX(AB40:AH40),入力用1年!J:J,"○",入力用1年!E:E,"",入力用1年!D:D,"休日")</f>
        <v>0</v>
      </c>
      <c r="AJ40" s="112">
        <f>COUNTIFS(入力用1年!$B:$B,"&gt;="&amp;MIN(AB40:AH40),入力用1年!$B:$B,"&lt;="&amp;MAX(AB40:AH40),入力用1年!$J:$J,"○",入力用1年!$E:$E,"",入力用1年!$F:$F,"休工")</f>
        <v>0</v>
      </c>
      <c r="AK40" s="121" t="str">
        <f t="shared" si="22"/>
        <v/>
      </c>
    </row>
    <row r="41" spans="3:37" s="82" customFormat="1" ht="15.75" customHeight="1" x14ac:dyDescent="0.4">
      <c r="D41" s="25">
        <f>IFERROR(IF(MONTH(J40+1)=$D$35,J40+1,""),"")</f>
        <v>45956</v>
      </c>
      <c r="E41" s="4">
        <f t="shared" si="23"/>
        <v>45957</v>
      </c>
      <c r="F41" s="4">
        <f t="shared" si="23"/>
        <v>45958</v>
      </c>
      <c r="G41" s="4">
        <f t="shared" si="23"/>
        <v>45959</v>
      </c>
      <c r="H41" s="4">
        <f t="shared" si="23"/>
        <v>45960</v>
      </c>
      <c r="I41" s="4">
        <f t="shared" si="23"/>
        <v>45961</v>
      </c>
      <c r="J41" s="110" t="str">
        <f t="shared" si="23"/>
        <v/>
      </c>
      <c r="K41" s="109">
        <f>COUNTIFS(入力用1年!B:B,"&gt;="&amp;MIN(D41:J41),入力用1年!B:B,"&lt;="&amp;MAX(D41:J41),入力用1年!J:J,"○",入力用1年!E:E,"",入力用1年!D:D,"休日")</f>
        <v>0</v>
      </c>
      <c r="L41" s="112">
        <f>COUNTIFS(入力用1年!$B:$B,"&gt;="&amp;MIN(D41:J41),入力用1年!$B:$B,"&lt;="&amp;MAX(D41:J41),入力用1年!$J:$J,"○",入力用1年!$E:$E,"",入力用1年!$F:$F,"休工")</f>
        <v>0</v>
      </c>
      <c r="M41" s="121" t="str">
        <f t="shared" si="18"/>
        <v/>
      </c>
      <c r="N41" s="92"/>
      <c r="P41" s="25">
        <f>IFERROR(IF(MONTH(V40+1)=$P$35,V40+1,""),"")</f>
        <v>45984</v>
      </c>
      <c r="Q41" s="4">
        <f t="shared" si="24"/>
        <v>45985</v>
      </c>
      <c r="R41" s="4">
        <f t="shared" si="24"/>
        <v>45986</v>
      </c>
      <c r="S41" s="4">
        <f t="shared" si="24"/>
        <v>45987</v>
      </c>
      <c r="T41" s="4">
        <f t="shared" si="24"/>
        <v>45988</v>
      </c>
      <c r="U41" s="4">
        <f t="shared" si="24"/>
        <v>45989</v>
      </c>
      <c r="V41" s="110">
        <f t="shared" si="24"/>
        <v>45990</v>
      </c>
      <c r="W41" s="109">
        <f>COUNTIFS(入力用1年!B:B,"&gt;="&amp;MIN(P41:V41),入力用1年!B:B,"&lt;="&amp;MAX(P41:V41),入力用1年!J:J,"○",入力用1年!E:E,"",入力用1年!D:D,"休日")</f>
        <v>0</v>
      </c>
      <c r="X41" s="112">
        <f>COUNTIFS(入力用1年!$B:$B,"&gt;="&amp;MIN(P41:V41),入力用1年!$B:$B,"&lt;="&amp;MAX(P41:V41),入力用1年!$J:$J,"○",入力用1年!$E:$E,"",入力用1年!$F:$F,"休工")</f>
        <v>0</v>
      </c>
      <c r="Y41" s="121" t="str">
        <f t="shared" si="20"/>
        <v/>
      </c>
      <c r="Z41" s="92"/>
      <c r="AB41" s="25">
        <f>IFERROR(IF(MONTH(AH40+1)=$AB$35,AH40+1,""),"")</f>
        <v>46019</v>
      </c>
      <c r="AC41" s="4">
        <f t="shared" si="25"/>
        <v>46020</v>
      </c>
      <c r="AD41" s="4">
        <f t="shared" si="25"/>
        <v>46021</v>
      </c>
      <c r="AE41" s="4">
        <f t="shared" si="25"/>
        <v>46022</v>
      </c>
      <c r="AF41" s="4" t="str">
        <f t="shared" si="25"/>
        <v/>
      </c>
      <c r="AG41" s="4" t="str">
        <f t="shared" si="25"/>
        <v/>
      </c>
      <c r="AH41" s="110" t="str">
        <f t="shared" si="25"/>
        <v/>
      </c>
      <c r="AI41" s="109">
        <f>COUNTIFS(入力用1年!B:B,"&gt;="&amp;MIN(AB41:AH41),入力用1年!B:B,"&lt;="&amp;MAX(AB41:AH41),入力用1年!J:J,"○",入力用1年!E:E,"",入力用1年!D:D,"休日")</f>
        <v>0</v>
      </c>
      <c r="AJ41" s="112">
        <f>COUNTIFS(入力用1年!$B:$B,"&gt;="&amp;MIN(AB41:AH41),入力用1年!$B:$B,"&lt;="&amp;MAX(AB41:AH41),入力用1年!$J:$J,"○",入力用1年!$E:$E,"",入力用1年!$F:$F,"休工")</f>
        <v>0</v>
      </c>
      <c r="AK41" s="121" t="str">
        <f t="shared" si="22"/>
        <v/>
      </c>
    </row>
    <row r="42" spans="3:37" s="82" customFormat="1" ht="15.75" customHeight="1" thickBot="1" x14ac:dyDescent="0.45">
      <c r="D42" s="26" t="str">
        <f>IFERROR(IF(MONTH(J41+1)=$D$35,J41+1,""),"")</f>
        <v/>
      </c>
      <c r="E42" s="27" t="str">
        <f t="shared" si="23"/>
        <v/>
      </c>
      <c r="F42" s="27" t="str">
        <f t="shared" si="23"/>
        <v/>
      </c>
      <c r="G42" s="27" t="str">
        <f t="shared" si="23"/>
        <v/>
      </c>
      <c r="H42" s="27" t="str">
        <f t="shared" si="23"/>
        <v/>
      </c>
      <c r="I42" s="27" t="str">
        <f t="shared" si="23"/>
        <v/>
      </c>
      <c r="J42" s="111" t="str">
        <f t="shared" si="23"/>
        <v/>
      </c>
      <c r="K42" s="122">
        <f>COUNTIFS(入力用1年!B:B,"&gt;="&amp;MIN(D42:J42),入力用1年!B:B,"&lt;="&amp;MAX(D42:J42),入力用1年!J:J,"○",入力用1年!E:E,"",入力用1年!D:D,"休日")</f>
        <v>0</v>
      </c>
      <c r="L42" s="166">
        <f>COUNTIFS(入力用1年!$B:$B,"&gt;="&amp;MIN(D42:J42),入力用1年!$B:$B,"&lt;="&amp;MAX(D42:J42),入力用1年!$J:$J,"○",入力用1年!$E:$E,"",入力用1年!$F:$F,"休工")</f>
        <v>0</v>
      </c>
      <c r="M42" s="124" t="str">
        <f t="shared" si="18"/>
        <v/>
      </c>
      <c r="N42" s="92"/>
      <c r="P42" s="26">
        <f>IFERROR(IF(MONTH(V41+1)=$P$35,V41+1,""),"")</f>
        <v>45991</v>
      </c>
      <c r="Q42" s="27" t="str">
        <f t="shared" si="24"/>
        <v/>
      </c>
      <c r="R42" s="27" t="str">
        <f t="shared" si="24"/>
        <v/>
      </c>
      <c r="S42" s="27" t="str">
        <f t="shared" si="24"/>
        <v/>
      </c>
      <c r="T42" s="27" t="str">
        <f t="shared" si="24"/>
        <v/>
      </c>
      <c r="U42" s="27" t="str">
        <f t="shared" si="24"/>
        <v/>
      </c>
      <c r="V42" s="111" t="str">
        <f t="shared" si="24"/>
        <v/>
      </c>
      <c r="W42" s="122">
        <f>COUNTIFS(入力用1年!B:B,"&gt;="&amp;MIN(P42:V42),入力用1年!B:B,"&lt;="&amp;MAX(P42:V42),入力用1年!J:J,"○",入力用1年!E:E,"",入力用1年!D:D,"休日")</f>
        <v>0</v>
      </c>
      <c r="X42" s="123">
        <f>COUNTIFS(入力用1年!$B:$B,"&gt;="&amp;MIN(P42:V42),入力用1年!$B:$B,"&lt;="&amp;MAX(P42:V42),入力用1年!$J:$J,"○",入力用1年!$E:$E,"",入力用1年!$F:$F,"休工")</f>
        <v>0</v>
      </c>
      <c r="Y42" s="124" t="str">
        <f t="shared" si="20"/>
        <v/>
      </c>
      <c r="Z42" s="92"/>
      <c r="AB42" s="26" t="str">
        <f>IFERROR(IF(MONTH(AH41+1)=$AB$35,AH41+1,""),"")</f>
        <v/>
      </c>
      <c r="AC42" s="27" t="str">
        <f t="shared" si="25"/>
        <v/>
      </c>
      <c r="AD42" s="27" t="str">
        <f t="shared" si="25"/>
        <v/>
      </c>
      <c r="AE42" s="27" t="str">
        <f t="shared" si="25"/>
        <v/>
      </c>
      <c r="AF42" s="27" t="str">
        <f t="shared" si="25"/>
        <v/>
      </c>
      <c r="AG42" s="27" t="str">
        <f t="shared" si="25"/>
        <v/>
      </c>
      <c r="AH42" s="111" t="str">
        <f t="shared" si="25"/>
        <v/>
      </c>
      <c r="AI42" s="122">
        <f>COUNTIFS(入力用1年!B:B,"&gt;="&amp;MIN(AB42:AH42),入力用1年!B:B,"&lt;="&amp;MAX(AB42:AH42),入力用1年!J:J,"○",入力用1年!E:E,"",入力用1年!D:D,"休日")</f>
        <v>0</v>
      </c>
      <c r="AJ42" s="123">
        <f>COUNTIFS(入力用1年!$B:$B,"&gt;="&amp;MIN(AB42:AH42),入力用1年!$B:$B,"&lt;="&amp;MAX(AB42:AH42),入力用1年!$J:$J,"○",入力用1年!$E:$E,"",入力用1年!$F:$F,"休工")</f>
        <v>0</v>
      </c>
      <c r="AK42" s="124" t="str">
        <f t="shared" si="22"/>
        <v/>
      </c>
    </row>
    <row r="43" spans="3:37" s="175" customFormat="1" ht="18.75" customHeight="1" x14ac:dyDescent="0.4">
      <c r="D43" s="176"/>
      <c r="E43" s="176"/>
      <c r="F43" s="176"/>
      <c r="G43" s="179"/>
      <c r="H43" s="180"/>
      <c r="I43" s="176"/>
      <c r="J43" s="180"/>
      <c r="K43" s="181">
        <f>SUM(K37:K42)</f>
        <v>0</v>
      </c>
      <c r="L43" s="180"/>
      <c r="M43" s="181"/>
      <c r="N43" s="181"/>
      <c r="O43" s="176"/>
      <c r="P43" s="176"/>
      <c r="Q43" s="176"/>
      <c r="R43" s="176"/>
      <c r="S43" s="179"/>
      <c r="T43" s="180"/>
      <c r="U43" s="176"/>
      <c r="V43" s="180"/>
      <c r="W43" s="181">
        <f>SUM(W37:W42)</f>
        <v>0</v>
      </c>
      <c r="X43" s="181"/>
      <c r="Y43" s="181"/>
      <c r="Z43" s="181"/>
      <c r="AA43" s="176"/>
      <c r="AB43" s="176"/>
      <c r="AC43" s="176"/>
      <c r="AD43" s="176"/>
      <c r="AE43" s="179"/>
      <c r="AF43" s="180"/>
      <c r="AG43" s="176"/>
      <c r="AH43" s="180"/>
      <c r="AI43" s="181">
        <f>SUM(AI37:AI42)</f>
        <v>0</v>
      </c>
      <c r="AJ43" s="181"/>
      <c r="AK43" s="176"/>
    </row>
    <row r="44" spans="3:37" s="82" customFormat="1" ht="18.75" customHeight="1" thickBot="1" x14ac:dyDescent="0.45">
      <c r="C44" s="275" t="s">
        <v>15</v>
      </c>
      <c r="D44" s="275"/>
      <c r="E44" s="108" t="str">
        <f>IF(H44="-","-",IF(OR(H44&gt;=8/28,L44&gt;=K53),"OK","NG"))</f>
        <v>-</v>
      </c>
      <c r="F44" s="276" t="s">
        <v>54</v>
      </c>
      <c r="G44" s="276"/>
      <c r="H44" s="278" t="str">
        <f>IFERROR(ROUNDDOWN(L44/(COUNTIFS(入力用1年!B:B,"&gt;="&amp;MIN(D47:J52),入力用1年!B:B,"&lt;="&amp;MAX(D47:J52),入力用1年!J:J,"○")-COUNTIFS(入力用1年!B:B,"&gt;="&amp;MIN(D47:J52),入力用1年!B:B,"&lt;="&amp;MAX(D47:J52),入力用1年!J:J,"○",入力用1年!E:E,"&lt;&gt;")),3),"-")</f>
        <v>-</v>
      </c>
      <c r="I44" s="278"/>
      <c r="J44" s="278"/>
      <c r="K44" s="148" t="s">
        <v>89</v>
      </c>
      <c r="L44" s="93">
        <f>COUNTIFS(入力用1年!B:B,"&gt;="&amp;MIN(D47:J52),入力用1年!B:B,"&lt;="&amp;MAX(D47:J52),入力用1年!J:J,"○",入力用1年!F:F,"休工",入力用1年!E:E,"")</f>
        <v>0</v>
      </c>
      <c r="M44" s="115"/>
      <c r="N44" s="84"/>
      <c r="O44" s="275" t="s">
        <v>15</v>
      </c>
      <c r="P44" s="275"/>
      <c r="Q44" s="108" t="str">
        <f>IF(T44="-","-",IF(OR(T44&gt;=8/28,X44&gt;=W53),"OK","NG"))</f>
        <v>-</v>
      </c>
      <c r="R44" s="276" t="s">
        <v>54</v>
      </c>
      <c r="S44" s="276"/>
      <c r="T44" s="278" t="str">
        <f>IFERROR(ROUNDDOWN(X44/(COUNTIFS(入力用1年!B:B,"&gt;="&amp;MIN(P47:V52),入力用1年!B:B,"&lt;="&amp;MAX(P47:V52),入力用1年!J:J,"○")-COUNTIFS(入力用1年!B:B,"&gt;="&amp;MIN(P47:V52),入力用1年!B:B,"&lt;="&amp;MAX(P47:V52),入力用1年!J:J,"○",入力用1年!E:E,"&lt;&gt;")),3),"-")</f>
        <v>-</v>
      </c>
      <c r="U44" s="278"/>
      <c r="V44" s="278"/>
      <c r="W44" s="148" t="s">
        <v>89</v>
      </c>
      <c r="X44" s="93">
        <f>COUNTIFS(入力用1年!B:B,"&gt;="&amp;MIN(P47:V52),入力用1年!B:B,"&lt;="&amp;MAX(P47:V52),入力用1年!J:J,"○",入力用1年!F:F,"休工",入力用1年!E:E,"")</f>
        <v>0</v>
      </c>
      <c r="Y44" s="115"/>
      <c r="Z44" s="84"/>
      <c r="AA44" s="275" t="s">
        <v>15</v>
      </c>
      <c r="AB44" s="275"/>
      <c r="AC44" s="108" t="str">
        <f>IF(AF44="-","-",IF(OR(AF44&gt;=8/28,AJ44&gt;=AI53),"OK","NG"))</f>
        <v>-</v>
      </c>
      <c r="AD44" s="276" t="s">
        <v>54</v>
      </c>
      <c r="AE44" s="276"/>
      <c r="AF44" s="278" t="str">
        <f>IFERROR(ROUNDDOWN(AJ44/(COUNTIFS(入力用1年!B:B,"&gt;="&amp;MIN(AB47:AH52),入力用1年!B:B,"&lt;="&amp;MAX(AB47:AH52),入力用1年!J:J,"○")-COUNTIFS(入力用1年!B:B,"&gt;="&amp;MIN(AB47:AH52),入力用1年!B:B,"&lt;="&amp;MAX(AB47:AH52),入力用1年!J:J,"○",入力用1年!E:E,"&lt;&gt;")),3),"-")</f>
        <v>-</v>
      </c>
      <c r="AG44" s="278"/>
      <c r="AH44" s="278"/>
      <c r="AI44" s="148" t="s">
        <v>89</v>
      </c>
      <c r="AJ44" s="93">
        <f>COUNTIFS(入力用1年!B:B,"&gt;="&amp;MIN(AB47:AH52),入力用1年!B:B,"&lt;="&amp;MAX(AB47:AH52),入力用1年!J:J,"○",入力用1年!F:F,"休工",入力用1年!E:E,"")</f>
        <v>0</v>
      </c>
      <c r="AK44" s="115"/>
    </row>
    <row r="45" spans="3:37" s="82" customFormat="1" ht="18.75" customHeight="1" x14ac:dyDescent="0.4">
      <c r="D45" s="94">
        <v>1</v>
      </c>
      <c r="E45" s="95" t="s">
        <v>4</v>
      </c>
      <c r="F45" s="95"/>
      <c r="G45" s="95"/>
      <c r="H45" s="95"/>
      <c r="I45" s="95"/>
      <c r="J45" s="126"/>
      <c r="K45" s="270" t="s">
        <v>60</v>
      </c>
      <c r="L45" s="271"/>
      <c r="M45" s="272"/>
      <c r="N45" s="87"/>
      <c r="P45" s="94">
        <v>2</v>
      </c>
      <c r="Q45" s="95" t="s">
        <v>4</v>
      </c>
      <c r="R45" s="95"/>
      <c r="S45" s="95"/>
      <c r="T45" s="95"/>
      <c r="U45" s="95"/>
      <c r="V45" s="126"/>
      <c r="W45" s="270" t="s">
        <v>60</v>
      </c>
      <c r="X45" s="271"/>
      <c r="Y45" s="272"/>
      <c r="Z45" s="87"/>
      <c r="AB45" s="94">
        <v>3</v>
      </c>
      <c r="AC45" s="95" t="s">
        <v>4</v>
      </c>
      <c r="AD45" s="95"/>
      <c r="AE45" s="95"/>
      <c r="AF45" s="95"/>
      <c r="AG45" s="95"/>
      <c r="AH45" s="126"/>
      <c r="AI45" s="270" t="s">
        <v>60</v>
      </c>
      <c r="AJ45" s="271"/>
      <c r="AK45" s="272"/>
    </row>
    <row r="46" spans="3:37" s="82" customFormat="1" ht="31.5" customHeight="1" x14ac:dyDescent="0.4">
      <c r="D46" s="89" t="s">
        <v>5</v>
      </c>
      <c r="E46" s="5" t="s">
        <v>3</v>
      </c>
      <c r="F46" s="5" t="s">
        <v>6</v>
      </c>
      <c r="G46" s="5" t="s">
        <v>7</v>
      </c>
      <c r="H46" s="5" t="s">
        <v>8</v>
      </c>
      <c r="I46" s="5" t="s">
        <v>9</v>
      </c>
      <c r="J46" s="120" t="s">
        <v>10</v>
      </c>
      <c r="K46" s="116" t="s">
        <v>50</v>
      </c>
      <c r="L46" s="117" t="s">
        <v>89</v>
      </c>
      <c r="M46" s="118" t="s">
        <v>51</v>
      </c>
      <c r="N46" s="90"/>
      <c r="P46" s="89" t="s">
        <v>5</v>
      </c>
      <c r="Q46" s="5" t="s">
        <v>3</v>
      </c>
      <c r="R46" s="5" t="s">
        <v>6</v>
      </c>
      <c r="S46" s="5" t="s">
        <v>7</v>
      </c>
      <c r="T46" s="5" t="s">
        <v>8</v>
      </c>
      <c r="U46" s="5" t="s">
        <v>9</v>
      </c>
      <c r="V46" s="120" t="s">
        <v>10</v>
      </c>
      <c r="W46" s="116" t="s">
        <v>50</v>
      </c>
      <c r="X46" s="117" t="s">
        <v>89</v>
      </c>
      <c r="Y46" s="118" t="s">
        <v>51</v>
      </c>
      <c r="Z46" s="90"/>
      <c r="AB46" s="89" t="s">
        <v>5</v>
      </c>
      <c r="AC46" s="5" t="s">
        <v>3</v>
      </c>
      <c r="AD46" s="5" t="s">
        <v>6</v>
      </c>
      <c r="AE46" s="5" t="s">
        <v>7</v>
      </c>
      <c r="AF46" s="5" t="s">
        <v>8</v>
      </c>
      <c r="AG46" s="5" t="s">
        <v>9</v>
      </c>
      <c r="AH46" s="120" t="s">
        <v>10</v>
      </c>
      <c r="AI46" s="116" t="s">
        <v>50</v>
      </c>
      <c r="AJ46" s="117" t="s">
        <v>89</v>
      </c>
      <c r="AK46" s="118" t="s">
        <v>51</v>
      </c>
    </row>
    <row r="47" spans="3:37" s="82" customFormat="1" ht="15.75" customHeight="1" x14ac:dyDescent="0.4">
      <c r="D47" s="25" t="str">
        <f>IF(B47&lt;&gt;"",B47+1,IF(TEXT(EDATE(MIN($AB$37:$AH$37),1),"aaa")=D46,EDATE(MIN($AB$37:$AH$37),1),""))</f>
        <v/>
      </c>
      <c r="E47" s="4" t="str">
        <f t="shared" ref="E47:J47" si="26">IF(D47&lt;&gt;"",D47+1,IF(TEXT(EDATE(MIN($AB$37:$AH$37),1),"aaa")=E46,EDATE(MIN($AB$37:$AH$37),1),""))</f>
        <v/>
      </c>
      <c r="F47" s="4" t="str">
        <f t="shared" si="26"/>
        <v/>
      </c>
      <c r="G47" s="4" t="str">
        <f t="shared" si="26"/>
        <v/>
      </c>
      <c r="H47" s="4">
        <f t="shared" si="26"/>
        <v>46023</v>
      </c>
      <c r="I47" s="4">
        <f t="shared" si="26"/>
        <v>46024</v>
      </c>
      <c r="J47" s="110">
        <f t="shared" si="26"/>
        <v>46025</v>
      </c>
      <c r="K47" s="109">
        <f>COUNTIFS(入力用1年!B:B,"&gt;="&amp;MIN(D47:J47),入力用1年!B:B,"&lt;="&amp;MAX(D47:J47),入力用1年!J:J,"○",入力用1年!E:E,"",入力用1年!D:D,"休日")</f>
        <v>0</v>
      </c>
      <c r="L47" s="112">
        <f>COUNTIFS(入力用1年!$B:$B,"&gt;="&amp;MIN(D47:J47),入力用1年!$B:$B,"&lt;="&amp;MAX(D47:J47),入力用1年!$J:$J,"○",入力用1年!$E:$E,"",入力用1年!$F:$F,"休工")</f>
        <v>0</v>
      </c>
      <c r="M47" s="121" t="str">
        <f t="shared" ref="M47:M52" si="27">IF(K47=0,"",IF(K47=0,"-",IF(L47&gt;=K47,"〇",IF(L47&lt;=K47,"×"))))</f>
        <v/>
      </c>
      <c r="N47" s="92"/>
      <c r="P47" s="25">
        <f t="shared" ref="P47:V47" si="28">IF(O47&lt;&gt;"",O47+1,IF(TEXT(EDATE(MIN($D$47:$J$47),1),"aaa")=P46,EDATE(MIN($D$47:$J$47),1),""))</f>
        <v>46054</v>
      </c>
      <c r="Q47" s="4">
        <f t="shared" si="28"/>
        <v>46055</v>
      </c>
      <c r="R47" s="4">
        <f t="shared" si="28"/>
        <v>46056</v>
      </c>
      <c r="S47" s="4">
        <f t="shared" si="28"/>
        <v>46057</v>
      </c>
      <c r="T47" s="4">
        <f t="shared" si="28"/>
        <v>46058</v>
      </c>
      <c r="U47" s="4">
        <f t="shared" si="28"/>
        <v>46059</v>
      </c>
      <c r="V47" s="110">
        <f t="shared" si="28"/>
        <v>46060</v>
      </c>
      <c r="W47" s="109">
        <f>COUNTIFS(入力用1年!B:B,"&gt;="&amp;MIN(P47:V47),入力用1年!B:B,"&lt;="&amp;MAX(P47:V47),入力用1年!J:J,"○",入力用1年!E:E,"",入力用1年!D:D,"休日")</f>
        <v>0</v>
      </c>
      <c r="X47" s="112">
        <f>COUNTIFS(入力用1年!$B:$B,"&gt;="&amp;MIN(P47:V47),入力用1年!$B:$B,"&lt;="&amp;MAX(P47:V47),入力用1年!$J:$J,"○",入力用1年!$E:$E,"",入力用1年!$F:$F,"休工")</f>
        <v>0</v>
      </c>
      <c r="Y47" s="121" t="str">
        <f t="shared" ref="Y47:Y52" si="29">IF(W47=0,"",IF(W47=0,"-",IF(X47&gt;=W47,"〇",IF(X47&lt;=W47,"×"))))</f>
        <v/>
      </c>
      <c r="Z47" s="92"/>
      <c r="AB47" s="25">
        <f t="shared" ref="AB47:AH47" si="30">IF(AA47&lt;&gt;"",AA47+1,IF(TEXT(EDATE(MIN($P$47:$V$47),1),"aaa")=AB46,EDATE(MIN($P$47:$V$47),1),""))</f>
        <v>46082</v>
      </c>
      <c r="AC47" s="4">
        <f t="shared" si="30"/>
        <v>46083</v>
      </c>
      <c r="AD47" s="4">
        <f t="shared" si="30"/>
        <v>46084</v>
      </c>
      <c r="AE47" s="4">
        <f t="shared" si="30"/>
        <v>46085</v>
      </c>
      <c r="AF47" s="4">
        <f t="shared" si="30"/>
        <v>46086</v>
      </c>
      <c r="AG47" s="4">
        <f t="shared" si="30"/>
        <v>46087</v>
      </c>
      <c r="AH47" s="110">
        <f t="shared" si="30"/>
        <v>46088</v>
      </c>
      <c r="AI47" s="109">
        <f>COUNTIFS(入力用1年!B:B,"&gt;="&amp;MIN(AB47:AH47),入力用1年!B:B,"&lt;="&amp;MAX(AB47:AH47),入力用1年!J:J,"○",入力用1年!E:E,"",入力用1年!D:D,"休日")</f>
        <v>0</v>
      </c>
      <c r="AJ47" s="112">
        <f>COUNTIFS(入力用1年!$B:$B,"&gt;="&amp;MIN(AB47:AH47),入力用1年!$B:$B,"&lt;="&amp;MAX(AB47:AH47),入力用1年!$J:$J,"○",入力用1年!$E:$E,"",入力用1年!$F:$F,"休工")</f>
        <v>0</v>
      </c>
      <c r="AK47" s="121" t="str">
        <f t="shared" ref="AK47:AK52" si="31">IF(AI47=0,"",IF(AI47=0,"-",IF(AJ47&gt;=AI47,"〇",IF(AJ47&lt;=AI47,"×"))))</f>
        <v/>
      </c>
    </row>
    <row r="48" spans="3:37" s="82" customFormat="1" ht="15.75" customHeight="1" x14ac:dyDescent="0.4">
      <c r="D48" s="25">
        <f>IFERROR(IF(MONTH(J47+1)=$D$45,J47+1,""),"")</f>
        <v>46026</v>
      </c>
      <c r="E48" s="4">
        <f t="shared" ref="E48:J52" si="32">IFERROR(IF(MONTH(D48+1)=$D$45,D48+1,""),"")</f>
        <v>46027</v>
      </c>
      <c r="F48" s="4">
        <f t="shared" si="32"/>
        <v>46028</v>
      </c>
      <c r="G48" s="4">
        <f t="shared" si="32"/>
        <v>46029</v>
      </c>
      <c r="H48" s="4">
        <f t="shared" si="32"/>
        <v>46030</v>
      </c>
      <c r="I48" s="4">
        <f t="shared" si="32"/>
        <v>46031</v>
      </c>
      <c r="J48" s="110">
        <f t="shared" si="32"/>
        <v>46032</v>
      </c>
      <c r="K48" s="109">
        <f>COUNTIFS(入力用1年!B:B,"&gt;="&amp;MIN(D48:J48),入力用1年!B:B,"&lt;="&amp;MAX(D48:J48),入力用1年!J:J,"○",入力用1年!E:E,"",入力用1年!D:D,"休日")</f>
        <v>0</v>
      </c>
      <c r="L48" s="112">
        <f>COUNTIFS(入力用1年!$B:$B,"&gt;="&amp;MIN(D48:J48),入力用1年!$B:$B,"&lt;="&amp;MAX(D48:J48),入力用1年!$J:$J,"○",入力用1年!$E:$E,"",入力用1年!$F:$F,"休工")</f>
        <v>0</v>
      </c>
      <c r="M48" s="121" t="str">
        <f t="shared" si="27"/>
        <v/>
      </c>
      <c r="N48" s="92"/>
      <c r="P48" s="25">
        <f>IFERROR(IF(MONTH(V47+1)=$P$45,V47+1,""),"")</f>
        <v>46061</v>
      </c>
      <c r="Q48" s="4">
        <f t="shared" ref="Q48:V52" si="33">IFERROR(IF(MONTH(P48+1)=$P$45,P48+1,""),"")</f>
        <v>46062</v>
      </c>
      <c r="R48" s="4">
        <f t="shared" si="33"/>
        <v>46063</v>
      </c>
      <c r="S48" s="4">
        <f t="shared" si="33"/>
        <v>46064</v>
      </c>
      <c r="T48" s="4">
        <f t="shared" si="33"/>
        <v>46065</v>
      </c>
      <c r="U48" s="4">
        <f t="shared" si="33"/>
        <v>46066</v>
      </c>
      <c r="V48" s="110">
        <f t="shared" si="33"/>
        <v>46067</v>
      </c>
      <c r="W48" s="109">
        <f>COUNTIFS(入力用1年!B:B,"&gt;="&amp;MIN(P48:V48),入力用1年!B:B,"&lt;="&amp;MAX(P48:V48),入力用1年!J:J,"○",入力用1年!E:E,"",入力用1年!D:D,"休日")</f>
        <v>0</v>
      </c>
      <c r="X48" s="112">
        <f>COUNTIFS(入力用1年!$B:$B,"&gt;="&amp;MIN(P48:V48),入力用1年!$B:$B,"&lt;="&amp;MAX(P48:V48),入力用1年!$J:$J,"○",入力用1年!$E:$E,"",入力用1年!$F:$F,"休工")</f>
        <v>0</v>
      </c>
      <c r="Y48" s="121" t="str">
        <f t="shared" si="29"/>
        <v/>
      </c>
      <c r="Z48" s="92"/>
      <c r="AB48" s="25">
        <f>IFERROR(IF(MONTH(AH47+1)=$AB$45,AH47+1,""),"")</f>
        <v>46089</v>
      </c>
      <c r="AC48" s="4">
        <f t="shared" ref="AC48:AH52" si="34">IFERROR(IF(MONTH(AB48+1)=$AB$45,AB48+1,""),"")</f>
        <v>46090</v>
      </c>
      <c r="AD48" s="4">
        <f t="shared" si="34"/>
        <v>46091</v>
      </c>
      <c r="AE48" s="4">
        <f t="shared" si="34"/>
        <v>46092</v>
      </c>
      <c r="AF48" s="4">
        <f t="shared" si="34"/>
        <v>46093</v>
      </c>
      <c r="AG48" s="4">
        <f t="shared" si="34"/>
        <v>46094</v>
      </c>
      <c r="AH48" s="110">
        <f t="shared" si="34"/>
        <v>46095</v>
      </c>
      <c r="AI48" s="109">
        <f>COUNTIFS(入力用1年!B:B,"&gt;="&amp;MIN(AB48:AH48),入力用1年!B:B,"&lt;="&amp;MAX(AB48:AH48),入力用1年!J:J,"○",入力用1年!E:E,"",入力用1年!D:D,"休日")</f>
        <v>0</v>
      </c>
      <c r="AJ48" s="112">
        <f>COUNTIFS(入力用1年!$B:$B,"&gt;="&amp;MIN(AB48:AH48),入力用1年!$B:$B,"&lt;="&amp;MAX(AB48:AH48),入力用1年!$J:$J,"○",入力用1年!$E:$E,"",入力用1年!$F:$F,"休工")</f>
        <v>0</v>
      </c>
      <c r="AK48" s="121" t="str">
        <f t="shared" si="31"/>
        <v/>
      </c>
    </row>
    <row r="49" spans="2:37" s="82" customFormat="1" ht="15.75" customHeight="1" x14ac:dyDescent="0.4">
      <c r="D49" s="25">
        <f>IFERROR(IF(MONTH(J48+1)=$D$45,J48+1,""),"")</f>
        <v>46033</v>
      </c>
      <c r="E49" s="4">
        <f t="shared" si="32"/>
        <v>46034</v>
      </c>
      <c r="F49" s="4">
        <f t="shared" si="32"/>
        <v>46035</v>
      </c>
      <c r="G49" s="4">
        <f t="shared" si="32"/>
        <v>46036</v>
      </c>
      <c r="H49" s="4">
        <f t="shared" si="32"/>
        <v>46037</v>
      </c>
      <c r="I49" s="4">
        <f t="shared" si="32"/>
        <v>46038</v>
      </c>
      <c r="J49" s="110">
        <f t="shared" si="32"/>
        <v>46039</v>
      </c>
      <c r="K49" s="109">
        <f>COUNTIFS(入力用1年!B:B,"&gt;="&amp;MIN(D49:J49),入力用1年!B:B,"&lt;="&amp;MAX(D49:J49),入力用1年!J:J,"○",入力用1年!E:E,"",入力用1年!D:D,"休日")</f>
        <v>0</v>
      </c>
      <c r="L49" s="112">
        <f>COUNTIFS(入力用1年!$B:$B,"&gt;="&amp;MIN(D49:J49),入力用1年!$B:$B,"&lt;="&amp;MAX(D49:J49),入力用1年!$J:$J,"○",入力用1年!$E:$E,"",入力用1年!$F:$F,"休工")</f>
        <v>0</v>
      </c>
      <c r="M49" s="121" t="str">
        <f t="shared" si="27"/>
        <v/>
      </c>
      <c r="N49" s="92"/>
      <c r="P49" s="25">
        <f>IFERROR(IF(MONTH(V48+1)=$P$45,V48+1,""),"")</f>
        <v>46068</v>
      </c>
      <c r="Q49" s="4">
        <f t="shared" si="33"/>
        <v>46069</v>
      </c>
      <c r="R49" s="4">
        <f t="shared" si="33"/>
        <v>46070</v>
      </c>
      <c r="S49" s="4">
        <f t="shared" si="33"/>
        <v>46071</v>
      </c>
      <c r="T49" s="4">
        <f t="shared" si="33"/>
        <v>46072</v>
      </c>
      <c r="U49" s="4">
        <f t="shared" si="33"/>
        <v>46073</v>
      </c>
      <c r="V49" s="110">
        <f t="shared" si="33"/>
        <v>46074</v>
      </c>
      <c r="W49" s="109">
        <f>COUNTIFS(入力用1年!B:B,"&gt;="&amp;MIN(P49:V49),入力用1年!B:B,"&lt;="&amp;MAX(P49:V49),入力用1年!J:J,"○",入力用1年!E:E,"",入力用1年!D:D,"休日")</f>
        <v>0</v>
      </c>
      <c r="X49" s="112">
        <f>COUNTIFS(入力用1年!$B:$B,"&gt;="&amp;MIN(P49:V49),入力用1年!$B:$B,"&lt;="&amp;MAX(P49:V49),入力用1年!$J:$J,"○",入力用1年!$E:$E,"",入力用1年!$F:$F,"休工")</f>
        <v>0</v>
      </c>
      <c r="Y49" s="121" t="str">
        <f t="shared" si="29"/>
        <v/>
      </c>
      <c r="Z49" s="92"/>
      <c r="AB49" s="25">
        <f>IFERROR(IF(MONTH(AH48+1)=$AB$45,AH48+1,""),"")</f>
        <v>46096</v>
      </c>
      <c r="AC49" s="4">
        <f t="shared" si="34"/>
        <v>46097</v>
      </c>
      <c r="AD49" s="4">
        <f t="shared" si="34"/>
        <v>46098</v>
      </c>
      <c r="AE49" s="4">
        <f t="shared" si="34"/>
        <v>46099</v>
      </c>
      <c r="AF49" s="4">
        <f t="shared" si="34"/>
        <v>46100</v>
      </c>
      <c r="AG49" s="4">
        <f t="shared" si="34"/>
        <v>46101</v>
      </c>
      <c r="AH49" s="110">
        <f t="shared" si="34"/>
        <v>46102</v>
      </c>
      <c r="AI49" s="109">
        <f>COUNTIFS(入力用1年!B:B,"&gt;="&amp;MIN(AB49:AH49),入力用1年!B:B,"&lt;="&amp;MAX(AB49:AH49),入力用1年!J:J,"○",入力用1年!E:E,"",入力用1年!D:D,"休日")</f>
        <v>0</v>
      </c>
      <c r="AJ49" s="112">
        <f>COUNTIFS(入力用1年!$B:$B,"&gt;="&amp;MIN(AB49:AH49),入力用1年!$B:$B,"&lt;="&amp;MAX(AB49:AH49),入力用1年!$J:$J,"○",入力用1年!$E:$E,"",入力用1年!$F:$F,"休工")</f>
        <v>0</v>
      </c>
      <c r="AK49" s="121" t="str">
        <f t="shared" si="31"/>
        <v/>
      </c>
    </row>
    <row r="50" spans="2:37" s="82" customFormat="1" ht="15.75" customHeight="1" x14ac:dyDescent="0.4">
      <c r="D50" s="25">
        <f>IFERROR(IF(MONTH(J49+1)=$D$45,J49+1,""),"")</f>
        <v>46040</v>
      </c>
      <c r="E50" s="4">
        <f t="shared" si="32"/>
        <v>46041</v>
      </c>
      <c r="F50" s="4">
        <f t="shared" si="32"/>
        <v>46042</v>
      </c>
      <c r="G50" s="4">
        <f t="shared" si="32"/>
        <v>46043</v>
      </c>
      <c r="H50" s="4">
        <f t="shared" si="32"/>
        <v>46044</v>
      </c>
      <c r="I50" s="4">
        <f t="shared" si="32"/>
        <v>46045</v>
      </c>
      <c r="J50" s="110">
        <f t="shared" si="32"/>
        <v>46046</v>
      </c>
      <c r="K50" s="109">
        <f>COUNTIFS(入力用1年!B:B,"&gt;="&amp;MIN(D50:J50),入力用1年!B:B,"&lt;="&amp;MAX(D50:J50),入力用1年!J:J,"○",入力用1年!E:E,"",入力用1年!D:D,"休日")</f>
        <v>0</v>
      </c>
      <c r="L50" s="112">
        <f>COUNTIFS(入力用1年!$B:$B,"&gt;="&amp;MIN(D50:J50),入力用1年!$B:$B,"&lt;="&amp;MAX(D50:J50),入力用1年!$J:$J,"○",入力用1年!$E:$E,"",入力用1年!$F:$F,"休工")</f>
        <v>0</v>
      </c>
      <c r="M50" s="121" t="str">
        <f t="shared" si="27"/>
        <v/>
      </c>
      <c r="N50" s="92"/>
      <c r="P50" s="25">
        <f>IFERROR(IF(MONTH(V49+1)=$P$45,V49+1,""),"")</f>
        <v>46075</v>
      </c>
      <c r="Q50" s="4">
        <f t="shared" si="33"/>
        <v>46076</v>
      </c>
      <c r="R50" s="4">
        <f t="shared" si="33"/>
        <v>46077</v>
      </c>
      <c r="S50" s="4">
        <f t="shared" si="33"/>
        <v>46078</v>
      </c>
      <c r="T50" s="4">
        <f t="shared" si="33"/>
        <v>46079</v>
      </c>
      <c r="U50" s="4">
        <f t="shared" si="33"/>
        <v>46080</v>
      </c>
      <c r="V50" s="110">
        <f t="shared" si="33"/>
        <v>46081</v>
      </c>
      <c r="W50" s="109">
        <f>COUNTIFS(入力用1年!B:B,"&gt;="&amp;MIN(P50:V50),入力用1年!B:B,"&lt;="&amp;MAX(P50:V50),入力用1年!J:J,"○",入力用1年!E:E,"",入力用1年!D:D,"休日")</f>
        <v>0</v>
      </c>
      <c r="X50" s="112">
        <f>COUNTIFS(入力用1年!$B:$B,"&gt;="&amp;MIN(P50:V50),入力用1年!$B:$B,"&lt;="&amp;MAX(P50:V50),入力用1年!$J:$J,"○",入力用1年!$E:$E,"",入力用1年!$F:$F,"休工")</f>
        <v>0</v>
      </c>
      <c r="Y50" s="121" t="str">
        <f t="shared" si="29"/>
        <v/>
      </c>
      <c r="Z50" s="92"/>
      <c r="AB50" s="25">
        <f>IFERROR(IF(MONTH(AH49+1)=$AB$45,AH49+1,""),"")</f>
        <v>46103</v>
      </c>
      <c r="AC50" s="4">
        <f t="shared" si="34"/>
        <v>46104</v>
      </c>
      <c r="AD50" s="4">
        <f t="shared" si="34"/>
        <v>46105</v>
      </c>
      <c r="AE50" s="4">
        <f t="shared" si="34"/>
        <v>46106</v>
      </c>
      <c r="AF50" s="4">
        <f t="shared" si="34"/>
        <v>46107</v>
      </c>
      <c r="AG50" s="4">
        <f t="shared" si="34"/>
        <v>46108</v>
      </c>
      <c r="AH50" s="110">
        <f t="shared" si="34"/>
        <v>46109</v>
      </c>
      <c r="AI50" s="109">
        <f>COUNTIFS(入力用1年!B:B,"&gt;="&amp;MIN(AB50:AH50),入力用1年!B:B,"&lt;="&amp;MAX(AB50:AH50),入力用1年!J:J,"○",入力用1年!E:E,"",入力用1年!D:D,"休日")</f>
        <v>0</v>
      </c>
      <c r="AJ50" s="112">
        <f>COUNTIFS(入力用1年!$B:$B,"&gt;="&amp;MIN(AB50:AH50),入力用1年!$B:$B,"&lt;="&amp;MAX(AB50:AH50),入力用1年!$J:$J,"○",入力用1年!$E:$E,"",入力用1年!$F:$F,"休工")</f>
        <v>0</v>
      </c>
      <c r="AK50" s="121" t="str">
        <f t="shared" si="31"/>
        <v/>
      </c>
    </row>
    <row r="51" spans="2:37" s="82" customFormat="1" ht="15.75" customHeight="1" x14ac:dyDescent="0.4">
      <c r="D51" s="25">
        <f>IFERROR(IF(MONTH(J50+1)=$D$45,J50+1,""),"")</f>
        <v>46047</v>
      </c>
      <c r="E51" s="4">
        <f t="shared" si="32"/>
        <v>46048</v>
      </c>
      <c r="F51" s="4">
        <f t="shared" si="32"/>
        <v>46049</v>
      </c>
      <c r="G51" s="4">
        <f t="shared" si="32"/>
        <v>46050</v>
      </c>
      <c r="H51" s="4">
        <f t="shared" si="32"/>
        <v>46051</v>
      </c>
      <c r="I51" s="4">
        <f t="shared" si="32"/>
        <v>46052</v>
      </c>
      <c r="J51" s="110">
        <f t="shared" si="32"/>
        <v>46053</v>
      </c>
      <c r="K51" s="109">
        <f>COUNTIFS(入力用1年!B:B,"&gt;="&amp;MIN(D51:J51),入力用1年!B:B,"&lt;="&amp;MAX(D51:J51),入力用1年!J:J,"○",入力用1年!E:E,"",入力用1年!D:D,"休日")</f>
        <v>0</v>
      </c>
      <c r="L51" s="112">
        <f>COUNTIFS(入力用1年!$B:$B,"&gt;="&amp;MIN(D51:J51),入力用1年!$B:$B,"&lt;="&amp;MAX(D51:J51),入力用1年!$J:$J,"○",入力用1年!$E:$E,"",入力用1年!$F:$F,"休工")</f>
        <v>0</v>
      </c>
      <c r="M51" s="121" t="str">
        <f t="shared" si="27"/>
        <v/>
      </c>
      <c r="N51" s="92"/>
      <c r="P51" s="25" t="str">
        <f>IFERROR(IF(MONTH(V50+1)=$P$45,V50+1,""),"")</f>
        <v/>
      </c>
      <c r="Q51" s="4" t="str">
        <f t="shared" si="33"/>
        <v/>
      </c>
      <c r="R51" s="4" t="str">
        <f t="shared" si="33"/>
        <v/>
      </c>
      <c r="S51" s="4" t="str">
        <f t="shared" si="33"/>
        <v/>
      </c>
      <c r="T51" s="4" t="str">
        <f t="shared" si="33"/>
        <v/>
      </c>
      <c r="U51" s="4" t="str">
        <f t="shared" si="33"/>
        <v/>
      </c>
      <c r="V51" s="110" t="str">
        <f t="shared" si="33"/>
        <v/>
      </c>
      <c r="W51" s="109">
        <f>COUNTIFS(入力用1年!B:B,"&gt;="&amp;MIN(P51:V51),入力用1年!B:B,"&lt;="&amp;MAX(P51:V51),入力用1年!J:J,"○",入力用1年!E:E,"",入力用1年!D:D,"休日")</f>
        <v>0</v>
      </c>
      <c r="X51" s="112">
        <f>COUNTIFS(入力用1年!$B:$B,"&gt;="&amp;MIN(P51:V51),入力用1年!$B:$B,"&lt;="&amp;MAX(P51:V51),入力用1年!$J:$J,"○",入力用1年!$E:$E,"",入力用1年!$F:$F,"休工")</f>
        <v>0</v>
      </c>
      <c r="Y51" s="121" t="str">
        <f t="shared" si="29"/>
        <v/>
      </c>
      <c r="Z51" s="92"/>
      <c r="AB51" s="25">
        <f>IFERROR(IF(MONTH(AH50+1)=$AB$45,AH50+1,""),"")</f>
        <v>46110</v>
      </c>
      <c r="AC51" s="4">
        <f t="shared" si="34"/>
        <v>46111</v>
      </c>
      <c r="AD51" s="4">
        <f t="shared" si="34"/>
        <v>46112</v>
      </c>
      <c r="AE51" s="4" t="str">
        <f t="shared" si="34"/>
        <v/>
      </c>
      <c r="AF51" s="4" t="str">
        <f t="shared" si="34"/>
        <v/>
      </c>
      <c r="AG51" s="4" t="str">
        <f t="shared" si="34"/>
        <v/>
      </c>
      <c r="AH51" s="110" t="str">
        <f t="shared" si="34"/>
        <v/>
      </c>
      <c r="AI51" s="109">
        <f>COUNTIFS(入力用1年!B:B,"&gt;="&amp;MIN(AB51:AH51),入力用1年!B:B,"&lt;="&amp;MAX(AB51:AH51),入力用1年!J:J,"○",入力用1年!E:E,"",入力用1年!D:D,"休日")</f>
        <v>0</v>
      </c>
      <c r="AJ51" s="112">
        <f>COUNTIFS(入力用1年!$B:$B,"&gt;="&amp;MIN(AB51:AH51),入力用1年!$B:$B,"&lt;="&amp;MAX(AB51:AH51),入力用1年!$J:$J,"○",入力用1年!$E:$E,"",入力用1年!$F:$F,"休工")</f>
        <v>0</v>
      </c>
      <c r="AK51" s="121" t="str">
        <f t="shared" si="31"/>
        <v/>
      </c>
    </row>
    <row r="52" spans="2:37" s="53" customFormat="1" ht="15.75" customHeight="1" thickBot="1" x14ac:dyDescent="0.45">
      <c r="B52" s="82"/>
      <c r="C52" s="82"/>
      <c r="D52" s="26" t="str">
        <f>IFERROR(IF(MONTH(J51+1)=$D$45,J51+1,""),"")</f>
        <v/>
      </c>
      <c r="E52" s="27" t="str">
        <f t="shared" si="32"/>
        <v/>
      </c>
      <c r="F52" s="27" t="str">
        <f t="shared" si="32"/>
        <v/>
      </c>
      <c r="G52" s="27" t="str">
        <f t="shared" si="32"/>
        <v/>
      </c>
      <c r="H52" s="27" t="str">
        <f t="shared" si="32"/>
        <v/>
      </c>
      <c r="I52" s="27" t="str">
        <f t="shared" si="32"/>
        <v/>
      </c>
      <c r="J52" s="111" t="str">
        <f t="shared" si="32"/>
        <v/>
      </c>
      <c r="K52" s="122">
        <f>COUNTIFS(入力用1年!B:B,"&gt;="&amp;MIN(D52:J52),入力用1年!B:B,"&lt;="&amp;MAX(D52:J52),入力用1年!J:J,"○",入力用1年!E:E,"",入力用1年!D:D,"休日")</f>
        <v>0</v>
      </c>
      <c r="L52" s="166">
        <f>COUNTIFS(入力用1年!$B:$B,"&gt;="&amp;MIN(D52:J52),入力用1年!$B:$B,"&lt;="&amp;MAX(D52:J52),入力用1年!$J:$J,"○",入力用1年!$E:$E,"",入力用1年!$F:$F,"休工")</f>
        <v>0</v>
      </c>
      <c r="M52" s="124" t="str">
        <f t="shared" si="27"/>
        <v/>
      </c>
      <c r="N52" s="92"/>
      <c r="O52" s="82"/>
      <c r="P52" s="26" t="str">
        <f>IFERROR(IF(MONTH(V51+1)=$P$45,V51+1,""),"")</f>
        <v/>
      </c>
      <c r="Q52" s="27" t="str">
        <f t="shared" si="33"/>
        <v/>
      </c>
      <c r="R52" s="27" t="str">
        <f t="shared" si="33"/>
        <v/>
      </c>
      <c r="S52" s="27" t="str">
        <f t="shared" si="33"/>
        <v/>
      </c>
      <c r="T52" s="27" t="str">
        <f t="shared" si="33"/>
        <v/>
      </c>
      <c r="U52" s="27" t="str">
        <f t="shared" si="33"/>
        <v/>
      </c>
      <c r="V52" s="111" t="str">
        <f t="shared" si="33"/>
        <v/>
      </c>
      <c r="W52" s="122">
        <f>COUNTIFS(入力用1年!B:B,"&gt;="&amp;MIN(P52:V52),入力用1年!B:B,"&lt;="&amp;MAX(P52:V52),入力用1年!J:J,"○",入力用1年!E:E,"",入力用1年!D:D,"休日")</f>
        <v>0</v>
      </c>
      <c r="X52" s="166">
        <f>COUNTIFS(入力用1年!$B:$B,"&gt;="&amp;MIN(P52:V52),入力用1年!$B:$B,"&lt;="&amp;MAX(P52:V52),入力用1年!$J:$J,"○",入力用1年!$E:$E,"",入力用1年!$F:$F,"休工")</f>
        <v>0</v>
      </c>
      <c r="Y52" s="124" t="str">
        <f t="shared" si="29"/>
        <v/>
      </c>
      <c r="Z52" s="92"/>
      <c r="AA52" s="82"/>
      <c r="AB52" s="26" t="str">
        <f>IFERROR(IF(MONTH(AH51+1)=$AB$45,AH51+1,""),"")</f>
        <v/>
      </c>
      <c r="AC52" s="27" t="str">
        <f t="shared" si="34"/>
        <v/>
      </c>
      <c r="AD52" s="27" t="str">
        <f t="shared" si="34"/>
        <v/>
      </c>
      <c r="AE52" s="27" t="str">
        <f t="shared" si="34"/>
        <v/>
      </c>
      <c r="AF52" s="27" t="str">
        <f t="shared" si="34"/>
        <v/>
      </c>
      <c r="AG52" s="27" t="str">
        <f t="shared" si="34"/>
        <v/>
      </c>
      <c r="AH52" s="111" t="str">
        <f t="shared" si="34"/>
        <v/>
      </c>
      <c r="AI52" s="122">
        <f>COUNTIFS(入力用1年!B:B,"&gt;="&amp;MIN(AB52:AH52),入力用1年!B:B,"&lt;="&amp;MAX(AB52:AH52),入力用1年!J:J,"○",入力用1年!E:E,"",入力用1年!D:D,"休日")</f>
        <v>0</v>
      </c>
      <c r="AJ52" s="123">
        <f>COUNTIFS(入力用1年!$B:$B,"&gt;="&amp;MIN(AB52:AH52),入力用1年!$B:$B,"&lt;="&amp;MAX(AB52:AH52),入力用1年!$J:$J,"○",入力用1年!$E:$E,"",入力用1年!$F:$F,"休工")</f>
        <v>0</v>
      </c>
      <c r="AK52" s="124" t="str">
        <f t="shared" si="31"/>
        <v/>
      </c>
    </row>
    <row r="53" spans="2:37" s="182" customFormat="1" ht="18.75" customHeight="1" x14ac:dyDescent="0.4">
      <c r="D53" s="183"/>
      <c r="E53" s="183"/>
      <c r="F53" s="183"/>
      <c r="G53" s="184"/>
      <c r="H53" s="185"/>
      <c r="I53" s="183"/>
      <c r="J53" s="185"/>
      <c r="K53" s="181">
        <f>SUM(K47:K52)</f>
        <v>0</v>
      </c>
      <c r="L53" s="180"/>
      <c r="M53" s="186"/>
      <c r="N53" s="186"/>
      <c r="O53" s="183"/>
      <c r="P53" s="183"/>
      <c r="Q53" s="183"/>
      <c r="R53" s="183"/>
      <c r="S53" s="184"/>
      <c r="T53" s="185"/>
      <c r="U53" s="183"/>
      <c r="V53" s="185"/>
      <c r="W53" s="181">
        <f>SUM(W47:W52)</f>
        <v>0</v>
      </c>
      <c r="X53" s="180"/>
      <c r="Y53" s="186"/>
      <c r="Z53" s="186"/>
      <c r="AA53" s="183"/>
      <c r="AB53" s="183"/>
      <c r="AC53" s="183"/>
      <c r="AD53" s="183"/>
      <c r="AE53" s="184"/>
      <c r="AF53" s="185"/>
      <c r="AG53" s="183"/>
      <c r="AH53" s="185"/>
      <c r="AI53" s="181">
        <f>SUM(AI47:AI52)</f>
        <v>0</v>
      </c>
      <c r="AJ53" s="181"/>
      <c r="AK53" s="183"/>
    </row>
    <row r="54" spans="2:37" s="53" customFormat="1" ht="18.75" customHeight="1" x14ac:dyDescent="0.4"/>
    <row r="55" spans="2:37" s="53" customFormat="1" ht="18.75" customHeight="1" x14ac:dyDescent="0.4"/>
    <row r="56" spans="2:37" s="53" customFormat="1" ht="18.75" customHeight="1" x14ac:dyDescent="0.4"/>
    <row r="57" spans="2:37" s="53" customFormat="1" ht="18.75" customHeight="1" x14ac:dyDescent="0.4"/>
    <row r="58" spans="2:37" x14ac:dyDescent="0.4">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row>
  </sheetData>
  <sheetProtection sheet="1" formatCells="0" formatColumns="0" formatRows="0" sort="0" autoFilter="0"/>
  <mergeCells count="68">
    <mergeCell ref="T24:V24"/>
    <mergeCell ref="AF24:AH24"/>
    <mergeCell ref="AF34:AH34"/>
    <mergeCell ref="T34:V34"/>
    <mergeCell ref="H34:J34"/>
    <mergeCell ref="H44:J44"/>
    <mergeCell ref="T44:V44"/>
    <mergeCell ref="AF44:AH44"/>
    <mergeCell ref="B6:C6"/>
    <mergeCell ref="AC7:AD7"/>
    <mergeCell ref="F44:G44"/>
    <mergeCell ref="C44:D44"/>
    <mergeCell ref="O24:P24"/>
    <mergeCell ref="R24:S24"/>
    <mergeCell ref="AD24:AE24"/>
    <mergeCell ref="AA24:AB24"/>
    <mergeCell ref="R14:S14"/>
    <mergeCell ref="O14:P14"/>
    <mergeCell ref="AA14:AB14"/>
    <mergeCell ref="AD14:AE14"/>
    <mergeCell ref="T14:V14"/>
    <mergeCell ref="AI6:AK6"/>
    <mergeCell ref="AI7:AK7"/>
    <mergeCell ref="AI5:AK5"/>
    <mergeCell ref="AI4:AK4"/>
    <mergeCell ref="AI3:AK3"/>
    <mergeCell ref="AI15:AK15"/>
    <mergeCell ref="AI25:AK25"/>
    <mergeCell ref="AI8:AK8"/>
    <mergeCell ref="AF14:AH14"/>
    <mergeCell ref="AI35:AK35"/>
    <mergeCell ref="AI45:AK45"/>
    <mergeCell ref="K45:M45"/>
    <mergeCell ref="W15:Y15"/>
    <mergeCell ref="W25:Y25"/>
    <mergeCell ref="W35:Y35"/>
    <mergeCell ref="W45:Y45"/>
    <mergeCell ref="K15:M15"/>
    <mergeCell ref="K25:M25"/>
    <mergeCell ref="R44:S44"/>
    <mergeCell ref="R34:S34"/>
    <mergeCell ref="AA34:AB34"/>
    <mergeCell ref="AD34:AE34"/>
    <mergeCell ref="O44:P44"/>
    <mergeCell ref="O34:P34"/>
    <mergeCell ref="AD44:AE44"/>
    <mergeCell ref="AA44:AB44"/>
    <mergeCell ref="K35:M35"/>
    <mergeCell ref="F14:G14"/>
    <mergeCell ref="C14:D14"/>
    <mergeCell ref="C24:D24"/>
    <mergeCell ref="F24:G24"/>
    <mergeCell ref="C34:D34"/>
    <mergeCell ref="H14:J14"/>
    <mergeCell ref="F34:G34"/>
    <mergeCell ref="H24:J24"/>
    <mergeCell ref="AF3:AH3"/>
    <mergeCell ref="Z11:AB11"/>
    <mergeCell ref="C9:F9"/>
    <mergeCell ref="C10:F10"/>
    <mergeCell ref="C11:F11"/>
    <mergeCell ref="C8:G8"/>
    <mergeCell ref="Z8:AD8"/>
    <mergeCell ref="Z10:AD10"/>
    <mergeCell ref="D5:G5"/>
    <mergeCell ref="I5:L5"/>
    <mergeCell ref="I9:K9"/>
    <mergeCell ref="I10:K10"/>
  </mergeCells>
  <phoneticPr fontId="1"/>
  <conditionalFormatting sqref="D17:K22">
    <cfRule type="expression" dxfId="657" priority="834">
      <formula>MONTH(D17)&lt;&gt;$D$15</formula>
    </cfRule>
  </conditionalFormatting>
  <conditionalFormatting sqref="D27:J32">
    <cfRule type="expression" dxfId="656" priority="830">
      <formula>MONTH(D27)&lt;&gt;$D$25</formula>
    </cfRule>
  </conditionalFormatting>
  <conditionalFormatting sqref="D37:J42">
    <cfRule type="expression" dxfId="655" priority="370">
      <formula>MONTH(D37)&lt;&gt;$D$35</formula>
    </cfRule>
  </conditionalFormatting>
  <conditionalFormatting sqref="D47:J52">
    <cfRule type="expression" dxfId="654" priority="367">
      <formula>MONTH(D47)&lt;&gt;$D$45</formula>
    </cfRule>
  </conditionalFormatting>
  <conditionalFormatting sqref="P17:V22">
    <cfRule type="expression" dxfId="653" priority="832">
      <formula>MONTH(P17)&lt;&gt;$P$15</formula>
    </cfRule>
  </conditionalFormatting>
  <conditionalFormatting sqref="P27:V32">
    <cfRule type="expression" dxfId="652" priority="372">
      <formula>MONTH(P27)&lt;&gt;$P$25</formula>
    </cfRule>
  </conditionalFormatting>
  <conditionalFormatting sqref="P37:V42">
    <cfRule type="expression" dxfId="651" priority="369">
      <formula>MONTH(P37)&lt;&gt;$P$35</formula>
    </cfRule>
  </conditionalFormatting>
  <conditionalFormatting sqref="P47:V52">
    <cfRule type="expression" dxfId="650" priority="366">
      <formula>MONTH(P47)&lt;&gt;$P$45</formula>
    </cfRule>
  </conditionalFormatting>
  <conditionalFormatting sqref="AB17:AH22">
    <cfRule type="expression" dxfId="649" priority="831">
      <formula>MONTH(AB17)&lt;&gt;$AB$15</formula>
    </cfRule>
  </conditionalFormatting>
  <conditionalFormatting sqref="AB27:AH32">
    <cfRule type="expression" dxfId="648" priority="371">
      <formula>MONTH(AB27)&lt;&gt;$AB$25</formula>
    </cfRule>
  </conditionalFormatting>
  <conditionalFormatting sqref="AB37:AH42">
    <cfRule type="expression" dxfId="647" priority="368">
      <formula>MONTH(AB37)&lt;&gt;$AB$35</formula>
    </cfRule>
  </conditionalFormatting>
  <conditionalFormatting sqref="AB47:AH52">
    <cfRule type="expression" dxfId="646" priority="365">
      <formula>MONTH(AB47)&lt;&gt;$AB$45</formula>
    </cfRule>
  </conditionalFormatting>
  <conditionalFormatting sqref="E14 Q14 AC14 AC24 Q24 E24 E34 Q34 AC34 AC44 Q44 E44">
    <cfRule type="expression" dxfId="645" priority="274">
      <formula>E14="○"</formula>
    </cfRule>
  </conditionalFormatting>
  <conditionalFormatting sqref="Z11">
    <cfRule type="expression" dxfId="644" priority="364">
      <formula>$Z$11&lt;ROUNDDOWN((8/28)*100,1)</formula>
    </cfRule>
  </conditionalFormatting>
  <conditionalFormatting sqref="K27:K32">
    <cfRule type="expression" dxfId="643" priority="357">
      <formula>MONTH(K27)&lt;&gt;$D$15</formula>
    </cfRule>
  </conditionalFormatting>
  <conditionalFormatting sqref="K37:K42">
    <cfRule type="expression" dxfId="642" priority="356">
      <formula>MONTH(K37)&lt;&gt;$D$15</formula>
    </cfRule>
  </conditionalFormatting>
  <conditionalFormatting sqref="W17:W22">
    <cfRule type="expression" dxfId="641" priority="352">
      <formula>MONTH(W17)&lt;&gt;$D$15</formula>
    </cfRule>
  </conditionalFormatting>
  <conditionalFormatting sqref="W27:W32">
    <cfRule type="expression" dxfId="640" priority="344">
      <formula>MONTH(W27)&lt;&gt;$D$15</formula>
    </cfRule>
  </conditionalFormatting>
  <conditionalFormatting sqref="W37:W42">
    <cfRule type="expression" dxfId="639" priority="343">
      <formula>MONTH(W37)&lt;&gt;$D$15</formula>
    </cfRule>
  </conditionalFormatting>
  <conditionalFormatting sqref="D17:D22 J17:J22 P17:P22 V17:V22 AB17:AB22 AH17:AH22 D27:D32 J27:J32 P27:P32 V27:V32 AB27:AB32 AH27:AH32 D37:D42 J37:J42 P37:P42 V37:V42 AB37:AB42 AH37:AH42 D47:D52 J47:J52 P47:P52 V47:V52 AB47:AB52 AH47:AH52">
    <cfRule type="expression" dxfId="638" priority="363">
      <formula>SUBTOTAL(102, $C$15:$AK$52)</formula>
    </cfRule>
  </conditionalFormatting>
  <conditionalFormatting sqref="D17:J22 P17:V22 AB17:AH22 D27:J32 P27:V32 AB27:AH32 D37:J42 P37:V42 AB37:AH42 D47:J52 P47:V52 AB47:AH52">
    <cfRule type="containsBlanks" dxfId="637" priority="223">
      <formula>LEN(TRIM(D17))=0</formula>
    </cfRule>
  </conditionalFormatting>
  <conditionalFormatting sqref="W17:W22">
    <cfRule type="expression" dxfId="636" priority="285">
      <formula>MONTH(W17)&lt;&gt;$D$15</formula>
    </cfRule>
  </conditionalFormatting>
  <conditionalFormatting sqref="K27:K32">
    <cfRule type="expression" dxfId="635" priority="283">
      <formula>MONTH(K27)&lt;&gt;$D$15</formula>
    </cfRule>
  </conditionalFormatting>
  <conditionalFormatting sqref="W27:W32">
    <cfRule type="expression" dxfId="634" priority="279">
      <formula>MONTH(W27)&lt;&gt;$D$15</formula>
    </cfRule>
  </conditionalFormatting>
  <conditionalFormatting sqref="K37:K42">
    <cfRule type="expression" dxfId="633" priority="276">
      <formula>MONTH(K37)&lt;&gt;$D$15</formula>
    </cfRule>
  </conditionalFormatting>
  <conditionalFormatting sqref="W37:W42">
    <cfRule type="expression" dxfId="632" priority="275">
      <formula>MONTH(W37)&lt;&gt;$D$15</formula>
    </cfRule>
  </conditionalFormatting>
  <conditionalFormatting sqref="W17:W22">
    <cfRule type="expression" dxfId="631" priority="269">
      <formula>MONTH(W17)&lt;&gt;$D$15</formula>
    </cfRule>
  </conditionalFormatting>
  <conditionalFormatting sqref="W17:W22">
    <cfRule type="expression" dxfId="630" priority="268">
      <formula>MONTH(W17)&lt;&gt;$D$15</formula>
    </cfRule>
  </conditionalFormatting>
  <conditionalFormatting sqref="AI17:AI22">
    <cfRule type="expression" dxfId="629" priority="263">
      <formula>MONTH(AI17)&lt;&gt;$D$15</formula>
    </cfRule>
  </conditionalFormatting>
  <conditionalFormatting sqref="K27:K32">
    <cfRule type="expression" dxfId="628" priority="262">
      <formula>MONTH(K27)&lt;&gt;$D$15</formula>
    </cfRule>
  </conditionalFormatting>
  <conditionalFormatting sqref="W27:W32">
    <cfRule type="expression" dxfId="627" priority="248">
      <formula>MONTH(W27)&lt;&gt;$D$15</formula>
    </cfRule>
  </conditionalFormatting>
  <conditionalFormatting sqref="AI27:AI32">
    <cfRule type="expression" dxfId="626" priority="243">
      <formula>MONTH(AI27)&lt;&gt;$D$15</formula>
    </cfRule>
  </conditionalFormatting>
  <conditionalFormatting sqref="K37:K42">
    <cfRule type="expression" dxfId="625" priority="239">
      <formula>MONTH(K37)&lt;&gt;$D$15</formula>
    </cfRule>
  </conditionalFormatting>
  <conditionalFormatting sqref="W37:W42">
    <cfRule type="expression" dxfId="624" priority="238">
      <formula>MONTH(W37)&lt;&gt;$D$15</formula>
    </cfRule>
  </conditionalFormatting>
  <conditionalFormatting sqref="AI37:AI42">
    <cfRule type="expression" dxfId="623" priority="237">
      <formula>MONTH(AI37)&lt;&gt;$D$15</formula>
    </cfRule>
  </conditionalFormatting>
  <conditionalFormatting sqref="K47:K52">
    <cfRule type="expression" dxfId="622" priority="233">
      <formula>MONTH(K47)&lt;&gt;$D$15</formula>
    </cfRule>
  </conditionalFormatting>
  <conditionalFormatting sqref="W47:W52">
    <cfRule type="expression" dxfId="621" priority="232">
      <formula>MONTH(W47)&lt;&gt;$D$15</formula>
    </cfRule>
  </conditionalFormatting>
  <conditionalFormatting sqref="AI47:AI52">
    <cfRule type="expression" dxfId="620" priority="231">
      <formula>MONTH(AI47)&lt;&gt;$D$15</formula>
    </cfRule>
  </conditionalFormatting>
  <conditionalFormatting sqref="W17:W22">
    <cfRule type="expression" dxfId="619" priority="125">
      <formula>MONTH(W17)&lt;&gt;$D$15</formula>
    </cfRule>
  </conditionalFormatting>
  <conditionalFormatting sqref="W17:W22">
    <cfRule type="expression" dxfId="618" priority="124">
      <formula>MONTH(W17)&lt;&gt;$D$15</formula>
    </cfRule>
  </conditionalFormatting>
  <pageMargins left="0.25" right="0.25"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26" id="{9D52EB83-5431-40E2-9523-DA626A1553DC}">
            <xm:f>IF(VLOOKUP(C16,入力用1年!$B:$J,1,FALSE)=基本情報!$E$9,TRUE,FALSE)</xm:f>
            <x14:dxf>
              <font>
                <b/>
                <i/>
                <strike val="0"/>
              </font>
              <fill>
                <patternFill>
                  <bgColor rgb="FFFFC000"/>
                </patternFill>
              </fill>
              <border>
                <vertical/>
                <horizontal/>
              </border>
            </x14:dxf>
          </x14:cfRule>
          <x14:cfRule type="expression" priority="229" id="{EF04A4D1-5B89-403F-BAC7-1AD661CD5314}">
            <xm:f>IF(VLOOKUP(C16,入力用1年!$B:$J,1,FALSE)=基本情報!$C$9,TRUE,FALSE)</xm:f>
            <x14:dxf>
              <font>
                <b/>
                <i/>
                <strike val="0"/>
              </font>
              <fill>
                <patternFill>
                  <bgColor rgb="FFFFC000"/>
                </patternFill>
              </fill>
              <border>
                <vertical/>
                <horizontal/>
              </border>
            </x14:dxf>
          </x14:cfRule>
          <x14:cfRule type="expression" priority="835" id="{FF3598A4-A382-4AE6-B86A-09D4C762F0D3}">
            <xm:f>IF(VLOOKUP(C16,入力用1年!$B:$J,1,FALSE)=基本情報!$C$8,TRUE,FALSE)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837" id="{E18964D0-EE07-440A-9041-4F1FF803D4C9}">
            <xm:f>IF(VLOOKUP(C16,入力用1年!$B:$J,1,FALSE)=基本情報!$E$8,TRUE,FALSE)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 D25:J32 D45:J52 D35:J42 O25:V32 O35:V42 O45:V52 O17:W22 C24 E24:F24 C34 H24 AA45:AH52 AA35:AH43 AA25:AH33 H44 H34 E34:F34 E44:F44 C44 O44 T44 Q44:R44 T34 Q34:R34 O34 AA34 AF34 AC34:AD34 AF44 AC44:AD44 AA44 O24 T24 Q24:R24 AF24 AC24:AD24 AA24 D17:K22 AA17:AI23 D23:L23 O23:Z23 D33:Z33 D43:Z43 L53 X53 AJ53 W16:W23 AI16 K26:K33 W26:W33 AI26:AI33 K36:K43 W36:W43 AI36:AI43 K46:K53 W46:W53 AI46:AI53 L24 X24 AJ23:AJ24 AJ33:AJ34 X34 L34 L44 X44 AJ43:AJ44</xm:sqref>
        </x14:conditionalFormatting>
        <x14:conditionalFormatting xmlns:xm="http://schemas.microsoft.com/office/excel/2006/main">
          <x14:cfRule type="cellIs" priority="224" operator="greaterThan" id="{1A82C616-109F-46A0-B329-AEA741DC1DA8}">
            <xm:f>基本情報!$E$9</xm:f>
            <x14:dxf>
              <font>
                <color auto="1"/>
              </font>
              <fill>
                <patternFill>
                  <bgColor theme="8"/>
                </patternFill>
              </fill>
            </x14:dxf>
          </x14:cfRule>
          <x14:cfRule type="expression" priority="225" id="{1AC62CE9-DAB4-4B2B-9CB6-10BE345B8638}">
            <xm:f>D17&lt;基本情報!$C$9</xm:f>
            <x14:dxf>
              <fill>
                <patternFill>
                  <bgColor theme="8"/>
                </patternFill>
              </fill>
            </x14:dxf>
          </x14:cfRule>
          <xm:sqref>D17:J22 P17:V22 AB17:AH22 D27:J32 P27:V32 AB27:AH32 D37:J42 P37:V42 AB37:AH42 D47:J52 P47:V52 AB47:AH52</xm:sqref>
        </x14:conditionalFormatting>
        <x14:conditionalFormatting xmlns:xm="http://schemas.microsoft.com/office/excel/2006/main">
          <x14:cfRule type="expression" priority="317" id="{C437269E-FDF9-492B-A8A5-F5D925EF1166}">
            <xm:f>VLOOKUP(C17,入力用1年!$B:$I,4,FALSE)&lt;&gt;""</xm:f>
            <x14:dxf>
              <fill>
                <patternFill>
                  <bgColor theme="8"/>
                </patternFill>
              </fill>
            </x14:dxf>
          </x14:cfRule>
          <x14:cfRule type="expression" priority="324" id="{B4DA3E99-1473-42DB-8F1A-E3C41E981A15}">
            <xm:f>VLOOKUP(C17,入力用1年!$B:$I,5,FALSE)="休工"</xm:f>
            <x14:dxf>
              <fill>
                <patternFill>
                  <bgColor theme="0" tint="-0.24994659260841701"/>
                </patternFill>
              </fill>
            </x14:dxf>
          </x14:cfRule>
          <x14:cfRule type="expression" priority="833" id="{38EA166E-3991-4E67-8575-F842E3190C6C}">
            <xm:f>COUNTIF(祝日!$B:$B,C17)=1</xm:f>
            <x14:dxf>
              <font>
                <b/>
                <i val="0"/>
                <color rgb="FF00B050"/>
              </font>
              <fill>
                <patternFill patternType="none">
                  <bgColor auto="1"/>
                </patternFill>
              </fill>
            </x14:dxf>
          </x14:cfRule>
          <xm:sqref>Z25:AH26 Z35:AH36 Z45:AH46 C25:J26 L24 N25:V26 X24 N35:V36 X34 C35:J36 L34 C45:J46 L44 N45:V46 X44 Z24:AF24 N24:U24 C24:I24 Z34:AG34 N34:U34 C34:I34 C44:I44 N44:U44 Z44:AG44 C17:AH23 C27:AH33 C47:AH52 C37:AH43 AJ17:AK22 AJ27:AK32 AJ47:AK52 AJ37:AK42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pageSetUpPr fitToPage="1"/>
  </sheetPr>
  <dimension ref="A2:AS58"/>
  <sheetViews>
    <sheetView view="pageBreakPreview" topLeftCell="A14" zoomScale="85" zoomScaleNormal="70" zoomScaleSheetLayoutView="85" workbookViewId="0">
      <selection activeCell="M17" sqref="M17"/>
    </sheetView>
  </sheetViews>
  <sheetFormatPr defaultColWidth="9" defaultRowHeight="13.5" x14ac:dyDescent="0.4"/>
  <cols>
    <col min="1" max="1" width="2.625" style="49" customWidth="1"/>
    <col min="2" max="2" width="9.5" style="203" customWidth="1"/>
    <col min="3" max="3" width="4.125" style="203" customWidth="1"/>
    <col min="4" max="4" width="3.25" style="203" customWidth="1"/>
    <col min="5" max="10" width="3.125" style="203" customWidth="1"/>
    <col min="11" max="11" width="5.625" style="203" bestFit="1" customWidth="1"/>
    <col min="12" max="12" width="6.25" style="203" bestFit="1" customWidth="1"/>
    <col min="13" max="13" width="6.25" style="203" customWidth="1"/>
    <col min="14" max="15" width="2.75" style="203" customWidth="1"/>
    <col min="16" max="22" width="3.25" style="203" customWidth="1"/>
    <col min="23" max="23" width="6.25" style="203" customWidth="1"/>
    <col min="24" max="24" width="6.25" style="203" bestFit="1" customWidth="1"/>
    <col min="25" max="25" width="6.5" style="203" customWidth="1"/>
    <col min="26" max="26" width="3.375" style="203" customWidth="1"/>
    <col min="27" max="34" width="3.25" style="203" customWidth="1"/>
    <col min="35" max="36" width="6.25" style="49" bestFit="1" customWidth="1"/>
    <col min="37" max="37" width="5.625" style="49" customWidth="1"/>
    <col min="38" max="38" width="2.375" style="203" customWidth="1"/>
    <col min="39" max="39" width="26.75" style="49" hidden="1" customWidth="1"/>
    <col min="40" max="40" width="19" style="49" hidden="1" customWidth="1"/>
    <col min="41" max="43" width="2.375" style="49" hidden="1" customWidth="1"/>
    <col min="44" max="70" width="2.375" style="49" customWidth="1"/>
    <col min="71" max="16384" width="9" style="49"/>
  </cols>
  <sheetData>
    <row r="2" spans="1:45" ht="19.5" x14ac:dyDescent="0.4">
      <c r="B2" s="204" t="s">
        <v>39</v>
      </c>
      <c r="C2" s="204">
        <f>基本情報!C2</f>
        <v>0</v>
      </c>
      <c r="E2" s="204"/>
      <c r="F2" s="204"/>
      <c r="G2" s="204"/>
      <c r="H2" s="204"/>
      <c r="I2" s="204"/>
      <c r="K2" s="205"/>
      <c r="AI2" s="203"/>
      <c r="AJ2" s="203"/>
      <c r="AK2" s="203"/>
      <c r="AM2" s="203"/>
      <c r="AN2" s="203"/>
      <c r="AO2" s="203"/>
      <c r="AP2" s="203"/>
      <c r="AQ2" s="203"/>
      <c r="AR2" s="203"/>
      <c r="AS2" s="203"/>
    </row>
    <row r="3" spans="1:45" ht="19.5" x14ac:dyDescent="0.4">
      <c r="B3" s="206" t="s">
        <v>42</v>
      </c>
      <c r="C3" s="207">
        <f>基本情報!C4</f>
        <v>0</v>
      </c>
      <c r="D3" s="206"/>
      <c r="E3" s="206"/>
      <c r="F3" s="206"/>
      <c r="G3" s="206"/>
      <c r="H3" s="206"/>
      <c r="I3" s="206"/>
      <c r="K3" s="205"/>
      <c r="AF3" s="289" t="s">
        <v>12</v>
      </c>
      <c r="AG3" s="289"/>
      <c r="AH3" s="289"/>
      <c r="AI3" s="286" t="s">
        <v>52</v>
      </c>
      <c r="AJ3" s="286"/>
      <c r="AK3" s="286"/>
    </row>
    <row r="4" spans="1:45" ht="18.75" customHeight="1" thickBot="1" x14ac:dyDescent="0.45">
      <c r="B4" s="206" t="s">
        <v>43</v>
      </c>
      <c r="C4" s="207">
        <f>基本情報!C5</f>
        <v>0</v>
      </c>
      <c r="D4" s="207"/>
      <c r="E4" s="206"/>
      <c r="F4" s="206"/>
      <c r="G4" s="206"/>
      <c r="H4" s="206"/>
      <c r="I4" s="206"/>
      <c r="K4" s="205"/>
      <c r="AH4" s="131"/>
      <c r="AI4" s="285" t="s">
        <v>17</v>
      </c>
      <c r="AJ4" s="285"/>
      <c r="AK4" s="285"/>
    </row>
    <row r="5" spans="1:45" ht="18.75" customHeight="1" thickTop="1" thickBot="1" x14ac:dyDescent="0.45">
      <c r="B5" s="208" t="s">
        <v>46</v>
      </c>
      <c r="C5" s="208"/>
      <c r="D5" s="300">
        <f>基本情報!C8</f>
        <v>45753</v>
      </c>
      <c r="E5" s="300"/>
      <c r="F5" s="300"/>
      <c r="G5" s="300"/>
      <c r="H5" s="209" t="s">
        <v>38</v>
      </c>
      <c r="I5" s="301">
        <f>基本情報!E8</f>
        <v>45889</v>
      </c>
      <c r="J5" s="301"/>
      <c r="K5" s="301"/>
      <c r="L5" s="301"/>
      <c r="AH5" s="210"/>
      <c r="AI5" s="282" t="s">
        <v>1</v>
      </c>
      <c r="AJ5" s="283"/>
      <c r="AK5" s="284"/>
    </row>
    <row r="6" spans="1:45" s="53" customFormat="1" ht="28.5" customHeight="1" thickTop="1" x14ac:dyDescent="0.15">
      <c r="B6" s="299" t="str">
        <f>B13</f>
        <v>2026年度</v>
      </c>
      <c r="C6" s="299"/>
      <c r="D6" s="238" t="s">
        <v>59</v>
      </c>
      <c r="E6" s="212"/>
      <c r="F6" s="212"/>
      <c r="G6" s="212"/>
      <c r="H6" s="151"/>
      <c r="I6" s="213"/>
      <c r="J6" s="213"/>
      <c r="K6" s="213"/>
      <c r="L6" s="213"/>
      <c r="M6" s="203"/>
      <c r="N6" s="203"/>
      <c r="O6" s="203"/>
      <c r="P6" s="203"/>
      <c r="Q6" s="203"/>
      <c r="R6" s="203"/>
      <c r="S6" s="203"/>
      <c r="T6" s="203"/>
      <c r="U6" s="203"/>
      <c r="V6" s="203"/>
      <c r="W6" s="203"/>
      <c r="X6" s="131"/>
      <c r="Y6" s="131"/>
      <c r="Z6" s="131"/>
      <c r="AA6" s="131"/>
      <c r="AB6" s="131"/>
      <c r="AC6" s="131"/>
      <c r="AD6" s="203"/>
      <c r="AE6" s="203"/>
      <c r="AF6" s="203"/>
      <c r="AG6" s="203"/>
      <c r="AH6" s="131"/>
      <c r="AI6" s="280" t="s">
        <v>18</v>
      </c>
      <c r="AJ6" s="280"/>
      <c r="AK6" s="280"/>
      <c r="AL6" s="131"/>
    </row>
    <row r="7" spans="1:45" s="53" customFormat="1" ht="18.75" customHeight="1" x14ac:dyDescent="0.4">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302"/>
      <c r="AD7" s="302"/>
      <c r="AE7" s="131"/>
      <c r="AF7" s="131"/>
      <c r="AG7" s="131"/>
      <c r="AH7" s="214"/>
      <c r="AI7" s="281" t="s">
        <v>50</v>
      </c>
      <c r="AJ7" s="281"/>
      <c r="AK7" s="281"/>
      <c r="AL7" s="131"/>
    </row>
    <row r="8" spans="1:45" s="53" customFormat="1" ht="18.75" customHeight="1" x14ac:dyDescent="0.4">
      <c r="B8" s="152"/>
      <c r="C8" s="261" t="s">
        <v>97</v>
      </c>
      <c r="D8" s="262"/>
      <c r="E8" s="262"/>
      <c r="F8" s="262"/>
      <c r="G8" s="263"/>
      <c r="H8" s="131"/>
      <c r="I8" s="215" t="s">
        <v>58</v>
      </c>
      <c r="J8" s="216"/>
      <c r="K8" s="217"/>
      <c r="L8" s="218"/>
      <c r="M8" s="131"/>
      <c r="N8" s="219" t="s">
        <v>45</v>
      </c>
      <c r="O8" s="220"/>
      <c r="P8" s="221"/>
      <c r="Q8" s="220">
        <f>I5-D5+1</f>
        <v>137</v>
      </c>
      <c r="R8" s="220"/>
      <c r="S8" s="222" t="s">
        <v>5</v>
      </c>
      <c r="T8" s="131"/>
      <c r="U8" s="215" t="s">
        <v>49</v>
      </c>
      <c r="V8" s="223"/>
      <c r="W8" s="223"/>
      <c r="X8" s="218"/>
      <c r="Y8" s="131"/>
      <c r="Z8" s="261" t="s">
        <v>47</v>
      </c>
      <c r="AA8" s="262"/>
      <c r="AB8" s="262"/>
      <c r="AC8" s="262"/>
      <c r="AD8" s="263"/>
      <c r="AE8" s="214"/>
      <c r="AF8" s="214"/>
      <c r="AG8" s="214"/>
      <c r="AH8" s="214"/>
      <c r="AI8" s="279" t="s">
        <v>86</v>
      </c>
      <c r="AJ8" s="279"/>
      <c r="AK8" s="279"/>
      <c r="AL8" s="131"/>
    </row>
    <row r="9" spans="1:45" s="131" customFormat="1" ht="18.75" customHeight="1" x14ac:dyDescent="0.4">
      <c r="B9" s="224" t="s">
        <v>56</v>
      </c>
      <c r="C9" s="261" t="s">
        <v>25</v>
      </c>
      <c r="D9" s="262"/>
      <c r="E9" s="262"/>
      <c r="F9" s="263"/>
      <c r="G9" s="68" t="str">
        <f>IF(AND(W9=W10,'１(計画)'!G9="○"),"○","-")</f>
        <v>○</v>
      </c>
      <c r="I9" s="267" t="s">
        <v>57</v>
      </c>
      <c r="J9" s="268"/>
      <c r="K9" s="269"/>
      <c r="L9" s="195" t="str">
        <f>IF(L10="-","○","-")</f>
        <v>○</v>
      </c>
      <c r="N9" s="225" t="s">
        <v>30</v>
      </c>
      <c r="O9" s="214"/>
      <c r="P9" s="226"/>
      <c r="Q9" s="214">
        <f>COUNTIF(入力用２年!J:J,"○")-(COUNTA(入力用２年!E:E)-3)</f>
        <v>-9</v>
      </c>
      <c r="R9" s="214"/>
      <c r="S9" s="227" t="s">
        <v>5</v>
      </c>
      <c r="U9" s="225" t="s">
        <v>20</v>
      </c>
      <c r="V9" s="148"/>
      <c r="W9" s="151">
        <f>W10+W11</f>
        <v>0</v>
      </c>
      <c r="X9" s="227" t="s">
        <v>21</v>
      </c>
      <c r="Z9" s="215" t="s">
        <v>53</v>
      </c>
      <c r="AA9" s="223"/>
      <c r="AB9" s="223">
        <f>L14+X14+AJ14+L24+X24+AJ24+L34+X34+AJ34+L44+X44+AJ44</f>
        <v>0</v>
      </c>
      <c r="AC9" s="223"/>
      <c r="AD9" s="228" t="s">
        <v>5</v>
      </c>
      <c r="AE9" s="214"/>
      <c r="AF9" s="214"/>
      <c r="AG9" s="151"/>
      <c r="AH9" s="152"/>
    </row>
    <row r="10" spans="1:45" s="131" customFormat="1" ht="18.75" customHeight="1" x14ac:dyDescent="0.4">
      <c r="B10" s="214"/>
      <c r="C10" s="261" t="s">
        <v>26</v>
      </c>
      <c r="D10" s="262"/>
      <c r="E10" s="262"/>
      <c r="F10" s="263"/>
      <c r="G10" s="68" t="str">
        <f>IF(AND(G9="-",Z11&gt;=ROUNDDOWN((8/28)*100,1)),"○","-")</f>
        <v>-</v>
      </c>
      <c r="I10" s="261" t="s">
        <v>27</v>
      </c>
      <c r="J10" s="262"/>
      <c r="K10" s="263"/>
      <c r="L10" s="75" t="str">
        <f>IF(SUM(AO17:AQ20)&gt;0,"○","-")</f>
        <v>-</v>
      </c>
      <c r="N10" s="225" t="s">
        <v>61</v>
      </c>
      <c r="O10" s="214"/>
      <c r="P10" s="226"/>
      <c r="Q10" s="214">
        <f>COUNTIF(入力用２年!J:J,"-")</f>
        <v>0</v>
      </c>
      <c r="R10" s="214"/>
      <c r="S10" s="227" t="s">
        <v>5</v>
      </c>
      <c r="U10" s="225" t="s">
        <v>22</v>
      </c>
      <c r="V10" s="148"/>
      <c r="W10" s="151">
        <f>COUNTIF(D13:AK51,"OK")</f>
        <v>0</v>
      </c>
      <c r="X10" s="227" t="s">
        <v>21</v>
      </c>
      <c r="Z10" s="261" t="s">
        <v>48</v>
      </c>
      <c r="AA10" s="262"/>
      <c r="AB10" s="262"/>
      <c r="AC10" s="262"/>
      <c r="AD10" s="263"/>
      <c r="AE10" s="214"/>
      <c r="AF10" s="214"/>
      <c r="AG10" s="151"/>
      <c r="AH10" s="152"/>
    </row>
    <row r="11" spans="1:45" s="131" customFormat="1" ht="18.75" customHeight="1" x14ac:dyDescent="0.4">
      <c r="B11" s="152"/>
      <c r="C11" s="293" t="s">
        <v>27</v>
      </c>
      <c r="D11" s="294"/>
      <c r="E11" s="294"/>
      <c r="F11" s="295"/>
      <c r="G11" s="75" t="str">
        <f>IF(AND(G9="-",G10="-"),"○","-")</f>
        <v>-</v>
      </c>
      <c r="N11" s="230" t="s">
        <v>62</v>
      </c>
      <c r="O11" s="231"/>
      <c r="P11" s="232"/>
      <c r="Q11" s="231">
        <f>COUNTA(入力用２年!E:E)-3</f>
        <v>9</v>
      </c>
      <c r="R11" s="231"/>
      <c r="S11" s="233" t="s">
        <v>5</v>
      </c>
      <c r="U11" s="230" t="s">
        <v>23</v>
      </c>
      <c r="V11" s="231"/>
      <c r="W11" s="231">
        <f>COUNTIF(D13:AK51,"NG")</f>
        <v>0</v>
      </c>
      <c r="X11" s="233" t="s">
        <v>21</v>
      </c>
      <c r="Y11" s="241"/>
      <c r="Z11" s="261">
        <f>ROUNDDOWN(AB9/Q9*100,1)</f>
        <v>0</v>
      </c>
      <c r="AA11" s="262"/>
      <c r="AB11" s="262"/>
      <c r="AC11" s="223" t="s">
        <v>11</v>
      </c>
      <c r="AD11" s="218"/>
      <c r="AF11" s="214"/>
      <c r="AG11" s="214"/>
      <c r="AH11" s="152"/>
    </row>
    <row r="12" spans="1:45" s="203" customFormat="1" ht="18.75" customHeight="1" x14ac:dyDescent="0.4">
      <c r="B12" s="131"/>
      <c r="C12" s="131"/>
      <c r="D12" s="131"/>
      <c r="E12" s="131"/>
      <c r="F12" s="131"/>
      <c r="G12" s="131"/>
      <c r="H12" s="131"/>
      <c r="I12" s="131"/>
      <c r="J12" s="131"/>
      <c r="K12" s="131"/>
      <c r="L12" s="131"/>
      <c r="M12" s="131"/>
      <c r="N12" s="131"/>
      <c r="O12" s="131"/>
      <c r="P12" s="148"/>
      <c r="Q12" s="131"/>
      <c r="R12" s="131"/>
      <c r="S12" s="131"/>
      <c r="T12" s="152"/>
      <c r="U12" s="152"/>
      <c r="V12" s="152"/>
      <c r="W12" s="152"/>
      <c r="X12" s="152"/>
      <c r="Y12" s="152"/>
      <c r="Z12" s="152"/>
      <c r="AA12" s="131"/>
      <c r="AB12" s="131"/>
      <c r="AC12" s="131"/>
      <c r="AD12" s="131"/>
      <c r="AE12" s="131"/>
      <c r="AF12" s="152"/>
      <c r="AG12" s="131"/>
      <c r="AH12" s="131"/>
      <c r="AI12" s="131"/>
      <c r="AJ12" s="131"/>
      <c r="AK12" s="131"/>
    </row>
    <row r="13" spans="1:45" s="203" customFormat="1" ht="18.75" customHeight="1" x14ac:dyDescent="0.4">
      <c r="B13" s="203" t="str">
        <f>TEXT(基本情報!D3,"YYYY")+1&amp;"年度"</f>
        <v>2026年度</v>
      </c>
      <c r="E13" s="235"/>
      <c r="F13" s="235"/>
      <c r="G13" s="235"/>
      <c r="H13" s="235"/>
      <c r="I13" s="235"/>
      <c r="J13" s="235"/>
      <c r="K13" s="235"/>
      <c r="L13" s="236"/>
      <c r="M13" s="234"/>
      <c r="N13" s="234"/>
      <c r="O13" s="235"/>
      <c r="P13" s="235"/>
      <c r="Q13" s="235"/>
      <c r="R13" s="235"/>
      <c r="S13" s="235"/>
      <c r="T13" s="235"/>
    </row>
    <row r="14" spans="1:45" s="131" customFormat="1" ht="18.75" customHeight="1" thickBot="1" x14ac:dyDescent="0.45">
      <c r="C14" s="297" t="s">
        <v>14</v>
      </c>
      <c r="D14" s="297"/>
      <c r="E14" s="131" t="str">
        <f>IF(H14="-","-",IF(OR(H14&gt;=8/28,L14&gt;=K23),"OK","NG"))</f>
        <v>-</v>
      </c>
      <c r="F14" s="296" t="s">
        <v>54</v>
      </c>
      <c r="G14" s="296"/>
      <c r="H14" s="298" t="str">
        <f>IFERROR(ROUNDDOWN(L14/(COUNTIFS(入力用２年!B:B,"&gt;="&amp;MIN(D17:J22),入力用２年!B:B,"&lt;="&amp;MAX(D17:J22),入力用２年!J:J,"○")-COUNTIFS(入力用２年!B:B,"&gt;="&amp;MIN(D17:J22),入力用２年!B:B,"&lt;="&amp;MAX(D17:J22),入力用２年!J:J,"○",入力用２年!E:E,"&lt;&gt;")),3),"-")</f>
        <v>-</v>
      </c>
      <c r="I14" s="298"/>
      <c r="J14" s="298"/>
      <c r="K14" s="196" t="s">
        <v>89</v>
      </c>
      <c r="L14" s="135">
        <f>COUNTIFS(入力用２年!B:B,"&gt;="&amp;MIN(D17:J22),入力用２年!B:B,"&lt;="&amp;MAX(D17:J22),入力用２年!J:J,"○",入力用２年!F:F,"休工",入力用２年!E:E,"")</f>
        <v>0</v>
      </c>
      <c r="M14" s="115"/>
      <c r="N14" s="115"/>
      <c r="O14" s="297" t="s">
        <v>14</v>
      </c>
      <c r="P14" s="297"/>
      <c r="Q14" s="131" t="str">
        <f>IF(T14="-","-",IF(OR(T14&gt;=8/28,X14&gt;=W23),"OK","NG"))</f>
        <v>-</v>
      </c>
      <c r="R14" s="296" t="s">
        <v>54</v>
      </c>
      <c r="S14" s="296"/>
      <c r="T14" s="298" t="str">
        <f>IFERROR(ROUNDDOWN(X14/(COUNTIFS(入力用２年!B:B,"&gt;="&amp;MIN(P17:V22),入力用２年!B:B,"&lt;="&amp;MAX(P17:V22),入力用２年!J:J,"○")-COUNTIFS(入力用２年!B:B,"&gt;="&amp;MIN(P17:V22),入力用２年!B:B,"&lt;="&amp;MAX(P17:V22),入力用２年!J:J,"○",入力用２年!E:E,"&lt;&gt;")),3),"-")</f>
        <v>-</v>
      </c>
      <c r="U14" s="298"/>
      <c r="V14" s="298"/>
      <c r="W14" s="196" t="s">
        <v>89</v>
      </c>
      <c r="X14" s="135">
        <f>COUNTIFS(入力用２年!B:B,"&gt;="&amp;MIN(P17:V22),入力用２年!B:B,"&lt;="&amp;MAX(P17:V22),入力用２年!J:J,"○",入力用２年!F:F,"休工",入力用２年!E:E,"")</f>
        <v>0</v>
      </c>
      <c r="Y14" s="115"/>
      <c r="Z14" s="115"/>
      <c r="AA14" s="297" t="s">
        <v>14</v>
      </c>
      <c r="AB14" s="297"/>
      <c r="AC14" s="131" t="str">
        <f>IF(AF14="-","-",IF(OR(AF14&gt;=8/28,AJ14&gt;=AI23),"OK","NG"))</f>
        <v>-</v>
      </c>
      <c r="AD14" s="296" t="s">
        <v>54</v>
      </c>
      <c r="AE14" s="296"/>
      <c r="AF14" s="298" t="str">
        <f>IFERROR(ROUNDDOWN(AJ14/(COUNTIFS(入力用２年!B:B,"&gt;="&amp;MIN(AB17:AH22),入力用２年!B:B,"&lt;="&amp;MAX(AB17:AH22),入力用２年!J:J,"○")-COUNTIFS(入力用２年!B:B,"&gt;="&amp;MIN(AB17:AH22),入力用２年!B:B,"&lt;="&amp;MAX(AB17:AH22),入力用２年!J:J,"○",入力用２年!E:E,"&lt;&gt;")),3),"-")</f>
        <v>-</v>
      </c>
      <c r="AG14" s="298"/>
      <c r="AH14" s="298"/>
      <c r="AI14" s="196" t="s">
        <v>89</v>
      </c>
      <c r="AJ14" s="135">
        <f>COUNTIFS(入力用２年!B:B,"&gt;="&amp;MIN(AB17:AH22),入力用２年!B:B,"&lt;="&amp;MAX(AB17:AH22),入力用２年!J:J,"○",入力用２年!F:F,"休工",入力用２年!E:E,"")</f>
        <v>0</v>
      </c>
      <c r="AK14" s="115"/>
    </row>
    <row r="15" spans="1:45" s="131" customFormat="1" ht="18.75" customHeight="1" x14ac:dyDescent="0.4">
      <c r="D15" s="132">
        <v>4</v>
      </c>
      <c r="E15" s="133" t="s">
        <v>4</v>
      </c>
      <c r="F15" s="133"/>
      <c r="G15" s="133"/>
      <c r="H15" s="133"/>
      <c r="I15" s="133"/>
      <c r="J15" s="157"/>
      <c r="K15" s="290" t="s">
        <v>60</v>
      </c>
      <c r="L15" s="291"/>
      <c r="M15" s="292"/>
      <c r="N15" s="149"/>
      <c r="P15" s="132">
        <v>5</v>
      </c>
      <c r="Q15" s="133" t="s">
        <v>4</v>
      </c>
      <c r="R15" s="133"/>
      <c r="S15" s="133"/>
      <c r="T15" s="133"/>
      <c r="U15" s="133"/>
      <c r="V15" s="157"/>
      <c r="W15" s="290" t="s">
        <v>60</v>
      </c>
      <c r="X15" s="291"/>
      <c r="Y15" s="292"/>
      <c r="Z15" s="149"/>
      <c r="AB15" s="132">
        <v>6</v>
      </c>
      <c r="AC15" s="133" t="s">
        <v>4</v>
      </c>
      <c r="AD15" s="133"/>
      <c r="AE15" s="133"/>
      <c r="AF15" s="133"/>
      <c r="AG15" s="133"/>
      <c r="AH15" s="157"/>
      <c r="AI15" s="290" t="s">
        <v>60</v>
      </c>
      <c r="AJ15" s="291"/>
      <c r="AK15" s="292"/>
    </row>
    <row r="16" spans="1:45" s="131" customFormat="1" ht="27" customHeight="1" x14ac:dyDescent="0.4">
      <c r="A16" s="237"/>
      <c r="D16" s="136" t="s">
        <v>5</v>
      </c>
      <c r="E16" s="137" t="s">
        <v>3</v>
      </c>
      <c r="F16" s="137" t="s">
        <v>6</v>
      </c>
      <c r="G16" s="137" t="s">
        <v>7</v>
      </c>
      <c r="H16" s="137" t="s">
        <v>8</v>
      </c>
      <c r="I16" s="137" t="s">
        <v>9</v>
      </c>
      <c r="J16" s="158" t="s">
        <v>10</v>
      </c>
      <c r="K16" s="139" t="s">
        <v>50</v>
      </c>
      <c r="L16" s="140" t="s">
        <v>89</v>
      </c>
      <c r="M16" s="141" t="s">
        <v>51</v>
      </c>
      <c r="N16" s="150"/>
      <c r="P16" s="136" t="s">
        <v>5</v>
      </c>
      <c r="Q16" s="137" t="s">
        <v>3</v>
      </c>
      <c r="R16" s="137" t="s">
        <v>6</v>
      </c>
      <c r="S16" s="137" t="s">
        <v>7</v>
      </c>
      <c r="T16" s="137" t="s">
        <v>8</v>
      </c>
      <c r="U16" s="137" t="s">
        <v>9</v>
      </c>
      <c r="V16" s="158" t="s">
        <v>10</v>
      </c>
      <c r="W16" s="139" t="s">
        <v>50</v>
      </c>
      <c r="X16" s="140" t="s">
        <v>89</v>
      </c>
      <c r="Y16" s="141" t="s">
        <v>51</v>
      </c>
      <c r="Z16" s="150"/>
      <c r="AB16" s="136" t="s">
        <v>5</v>
      </c>
      <c r="AC16" s="137" t="s">
        <v>3</v>
      </c>
      <c r="AD16" s="137" t="s">
        <v>6</v>
      </c>
      <c r="AE16" s="137" t="s">
        <v>7</v>
      </c>
      <c r="AF16" s="137" t="s">
        <v>8</v>
      </c>
      <c r="AG16" s="137" t="s">
        <v>9</v>
      </c>
      <c r="AH16" s="158" t="s">
        <v>10</v>
      </c>
      <c r="AI16" s="139" t="s">
        <v>50</v>
      </c>
      <c r="AJ16" s="140" t="s">
        <v>89</v>
      </c>
      <c r="AK16" s="141" t="s">
        <v>51</v>
      </c>
    </row>
    <row r="17" spans="3:43" s="131" customFormat="1" ht="15.75" customHeight="1" x14ac:dyDescent="0.4">
      <c r="D17" s="142" t="str">
        <f>IF(B17&lt;&gt;"",B17+1,IF(TEXT(入力用２年!$B$8,"aaa")=D16,入力用２年!$B$8,""))</f>
        <v/>
      </c>
      <c r="E17" s="127" t="str">
        <f>IF(D17&lt;&gt;"",D17+1,IF(TEXT(入力用２年!$B$8,"aaa")=E16,入力用２年!$B$8,""))</f>
        <v/>
      </c>
      <c r="F17" s="127" t="str">
        <f>IF(E17&lt;&gt;"",E17+1,IF(TEXT(入力用２年!$B$8,"aaa")=F16,入力用２年!$B$8,""))</f>
        <v/>
      </c>
      <c r="G17" s="127">
        <f>IF(F17&lt;&gt;"",F17+1,IF(TEXT(入力用２年!$B$8,"aaa")=G16,入力用２年!$B$8,""))</f>
        <v>46113</v>
      </c>
      <c r="H17" s="127">
        <f>IF(G17&lt;&gt;"",G17+1,IF(TEXT(入力用２年!$B$8,"aaa")=H16,入力用２年!$B$8,""))</f>
        <v>46114</v>
      </c>
      <c r="I17" s="127">
        <f>IF(H17&lt;&gt;"",H17+1,IF(TEXT(入力用２年!$B$8,"aaa")=I16,入力用２年!$B$8,""))</f>
        <v>46115</v>
      </c>
      <c r="J17" s="128">
        <f>IF(I17&lt;&gt;"",I17+1,IF(TEXT(入力用２年!$B$8,"aaa")=J16,入力用２年!$B$8,""))</f>
        <v>46116</v>
      </c>
      <c r="K17" s="159">
        <f>COUNTIFS(入力用２年!B:B,"&gt;="&amp;MIN(D17:J17),入力用２年!B:B,"&lt;="&amp;MAX(D17:J17),入力用２年!J:J,"○",入力用２年!E:E,"",入力用２年!D:D,"休日")</f>
        <v>0</v>
      </c>
      <c r="L17" s="112">
        <f>COUNTIFS(入力用２年!$B:$B,"&gt;="&amp;MIN(D17:J17),入力用２年!$B:$B,"&lt;="&amp;MAX(D17:J17),入力用２年!$J:$J,"○",入力用２年!$E:$E,"",入力用２年!$F:$F,"休工")</f>
        <v>0</v>
      </c>
      <c r="M17" s="121" t="str">
        <f t="shared" ref="M17:M22" si="0">IF(K17=0,"",IF(K17=0,"-",IF(L17&gt;=K17,"〇",IF(L17&lt;=K17,"×"))))</f>
        <v/>
      </c>
      <c r="N17" s="151"/>
      <c r="P17" s="142" t="str">
        <f t="shared" ref="P17:V17" si="1">IF(O17&lt;&gt;"",O17+1,IF(TEXT(EDATE(MIN($D$17:$J$17),1),"aaa")=P16,EDATE(MIN($D$17:$J$17),1),""))</f>
        <v/>
      </c>
      <c r="Q17" s="127" t="str">
        <f t="shared" si="1"/>
        <v/>
      </c>
      <c r="R17" s="127" t="str">
        <f t="shared" si="1"/>
        <v/>
      </c>
      <c r="S17" s="127" t="str">
        <f t="shared" si="1"/>
        <v/>
      </c>
      <c r="T17" s="127" t="str">
        <f t="shared" si="1"/>
        <v/>
      </c>
      <c r="U17" s="127">
        <f t="shared" si="1"/>
        <v>46143</v>
      </c>
      <c r="V17" s="128">
        <f t="shared" si="1"/>
        <v>46144</v>
      </c>
      <c r="W17" s="159">
        <f>COUNTIFS(入力用２年!B:B,"&gt;="&amp;MIN(P17:V17),入力用２年!B:B,"&lt;="&amp;MAX(P17:V17),入力用２年!J:J,"○",入力用２年!E:E,"",入力用２年!D:D,"休日")</f>
        <v>0</v>
      </c>
      <c r="X17" s="112">
        <f>COUNTIFS(入力用２年!$B:$B,"&gt;="&amp;MIN(P17:V17),入力用２年!$B:$B,"&lt;="&amp;MAX(P17:V17),入力用２年!$J:$J,"○",入力用２年!$E:$E,"",入力用２年!$F:$F,"休工")</f>
        <v>0</v>
      </c>
      <c r="Y17" s="121" t="str">
        <f t="shared" ref="Y17:Y22" si="2">IF(W17=0,"",IF(W17=0,"-",IF(X17&gt;=W17,"〇",IF(X17&lt;=W17,"×"))))</f>
        <v/>
      </c>
      <c r="Z17" s="151"/>
      <c r="AB17" s="142" t="str">
        <f t="shared" ref="AB17:AH17" si="3">IF(AA17&lt;&gt;"",AA17+1,IF(TEXT(EDATE(MIN($P$17:$V$17),1),"aaa")=AB16,EDATE(MIN($P$17:$V$17),1),""))</f>
        <v/>
      </c>
      <c r="AC17" s="127">
        <f t="shared" si="3"/>
        <v>46174</v>
      </c>
      <c r="AD17" s="127">
        <f t="shared" si="3"/>
        <v>46175</v>
      </c>
      <c r="AE17" s="127">
        <f t="shared" si="3"/>
        <v>46176</v>
      </c>
      <c r="AF17" s="127">
        <f t="shared" si="3"/>
        <v>46177</v>
      </c>
      <c r="AG17" s="127">
        <f t="shared" si="3"/>
        <v>46178</v>
      </c>
      <c r="AH17" s="128">
        <f t="shared" si="3"/>
        <v>46179</v>
      </c>
      <c r="AI17" s="159">
        <f>COUNTIFS(入力用２年!B:B,"&gt;="&amp;MIN(AB17:AH17),入力用２年!B:B,"&lt;="&amp;MAX(AB17:AH17),入力用２年!J:J,"○",入力用２年!E:E,"",入力用２年!D:D,"休日")</f>
        <v>0</v>
      </c>
      <c r="AJ17" s="112">
        <f>COUNTIFS(入力用２年!$B:$B,"&gt;="&amp;MIN(AB17:AH17),入力用２年!$B:$B,"&lt;="&amp;MAX(AB17:AH17),入力用２年!$J:$J,"○",入力用２年!$E:$E,"",入力用２年!$F:$F,"休工")</f>
        <v>0</v>
      </c>
      <c r="AK17" s="121" t="str">
        <f t="shared" ref="AK17:AK22" si="4">IF(AI17=0,"",IF(AI17=0,"-",IF(AJ17&gt;=AI17,"〇",IF(AJ17&lt;=AI17,"×"))))</f>
        <v/>
      </c>
      <c r="AN17" s="131" t="s">
        <v>87</v>
      </c>
      <c r="AO17" s="112">
        <f>COUNTIF($M$17:$M$22,"×")</f>
        <v>0</v>
      </c>
      <c r="AP17" s="112">
        <f>COUNTIF($Y$17:$Y$22,"×")</f>
        <v>0</v>
      </c>
      <c r="AQ17" s="112">
        <f>COUNTIF($AK$17:$AK$22,"×")</f>
        <v>0</v>
      </c>
    </row>
    <row r="18" spans="3:43" s="131" customFormat="1" ht="15.75" customHeight="1" x14ac:dyDescent="0.4">
      <c r="D18" s="142">
        <f>IFERROR(IF(MONTH(J17+1)=$D$15,J17+1,""),"")</f>
        <v>46117</v>
      </c>
      <c r="E18" s="127">
        <f t="shared" ref="E18:J22" si="5">IFERROR(IF(MONTH(D18+1)=$D$15,D18+1,""),"")</f>
        <v>46118</v>
      </c>
      <c r="F18" s="127">
        <f t="shared" si="5"/>
        <v>46119</v>
      </c>
      <c r="G18" s="127">
        <f t="shared" si="5"/>
        <v>46120</v>
      </c>
      <c r="H18" s="127">
        <f t="shared" si="5"/>
        <v>46121</v>
      </c>
      <c r="I18" s="127">
        <f t="shared" si="5"/>
        <v>46122</v>
      </c>
      <c r="J18" s="128">
        <f t="shared" si="5"/>
        <v>46123</v>
      </c>
      <c r="K18" s="159">
        <f>COUNTIFS(入力用２年!B:B,"&gt;="&amp;MIN(D18:J18),入力用２年!B:B,"&lt;="&amp;MAX(D18:J18),入力用２年!J:J,"○",入力用２年!E:E,"",入力用２年!D:D,"休日")</f>
        <v>0</v>
      </c>
      <c r="L18" s="112">
        <f>COUNTIFS(入力用２年!$B:$B,"&gt;="&amp;MIN(D18:J18),入力用２年!$B:$B,"&lt;="&amp;MAX(D18:J18),入力用２年!$J:$J,"○",入力用２年!$E:$E,"",入力用２年!$F:$F,"休工")</f>
        <v>0</v>
      </c>
      <c r="M18" s="121" t="str">
        <f t="shared" si="0"/>
        <v/>
      </c>
      <c r="N18" s="151"/>
      <c r="P18" s="142">
        <f>IFERROR(IF(MONTH(V17+1)=$P$15,V17+1,""),"")</f>
        <v>46145</v>
      </c>
      <c r="Q18" s="127">
        <f t="shared" ref="Q18:V22" si="6">IFERROR(IF(MONTH(P18+1)=$P$15,P18+1,""),"")</f>
        <v>46146</v>
      </c>
      <c r="R18" s="127">
        <f t="shared" si="6"/>
        <v>46147</v>
      </c>
      <c r="S18" s="127">
        <f t="shared" si="6"/>
        <v>46148</v>
      </c>
      <c r="T18" s="127">
        <f t="shared" si="6"/>
        <v>46149</v>
      </c>
      <c r="U18" s="127">
        <f t="shared" si="6"/>
        <v>46150</v>
      </c>
      <c r="V18" s="128">
        <f t="shared" si="6"/>
        <v>46151</v>
      </c>
      <c r="W18" s="159">
        <f>COUNTIFS(入力用２年!B:B,"&gt;="&amp;MIN(P18:V18),入力用２年!B:B,"&lt;="&amp;MAX(P18:V18),入力用２年!J:J,"○",入力用２年!E:E,"",入力用２年!D:D,"休日")</f>
        <v>0</v>
      </c>
      <c r="X18" s="112">
        <f>COUNTIFS(入力用２年!$B:$B,"&gt;="&amp;MIN(P18:V18),入力用２年!$B:$B,"&lt;="&amp;MAX(P18:V18),入力用２年!$J:$J,"○",入力用２年!$E:$E,"",入力用２年!$F:$F,"休工")</f>
        <v>0</v>
      </c>
      <c r="Y18" s="121" t="str">
        <f t="shared" si="2"/>
        <v/>
      </c>
      <c r="Z18" s="151"/>
      <c r="AB18" s="142">
        <f>IFERROR(IF(MONTH(AH17+1)=$AB$15,AH17+1,""),"")</f>
        <v>46180</v>
      </c>
      <c r="AC18" s="127">
        <f t="shared" ref="AC18:AH22" si="7">IFERROR(IF(MONTH(AB18+1)=$AB$15,AB18+1,""),"")</f>
        <v>46181</v>
      </c>
      <c r="AD18" s="127">
        <f t="shared" si="7"/>
        <v>46182</v>
      </c>
      <c r="AE18" s="127">
        <f t="shared" si="7"/>
        <v>46183</v>
      </c>
      <c r="AF18" s="127">
        <f t="shared" si="7"/>
        <v>46184</v>
      </c>
      <c r="AG18" s="127">
        <f t="shared" si="7"/>
        <v>46185</v>
      </c>
      <c r="AH18" s="128">
        <f t="shared" si="7"/>
        <v>46186</v>
      </c>
      <c r="AI18" s="159">
        <f>COUNTIFS(入力用２年!B:B,"&gt;="&amp;MIN(AB18:AH18),入力用２年!B:B,"&lt;="&amp;MAX(AB18:AH18),入力用２年!J:J,"○",入力用２年!E:E,"",入力用２年!D:D,"休日")</f>
        <v>0</v>
      </c>
      <c r="AJ18" s="112">
        <f>COUNTIFS(入力用２年!$B:$B,"&gt;="&amp;MIN(AB18:AH18),入力用２年!$B:$B,"&lt;="&amp;MAX(AB18:AH18),入力用２年!$J:$J,"○",入力用２年!$E:$E,"",入力用２年!$F:$F,"休工")</f>
        <v>0</v>
      </c>
      <c r="AK18" s="121" t="str">
        <f t="shared" si="4"/>
        <v/>
      </c>
      <c r="AN18" s="131" t="s">
        <v>88</v>
      </c>
      <c r="AO18" s="112">
        <f>COUNTIF($M$27:$M$32,"×")</f>
        <v>0</v>
      </c>
      <c r="AP18" s="112">
        <f>COUNTIF($Y$27:$Y$32,"×")</f>
        <v>0</v>
      </c>
      <c r="AQ18" s="112">
        <f>COUNTIF($AK$27:$AK$32,"×")</f>
        <v>0</v>
      </c>
    </row>
    <row r="19" spans="3:43" s="131" customFormat="1" ht="15.75" customHeight="1" x14ac:dyDescent="0.4">
      <c r="D19" s="142">
        <f>IFERROR(IF(MONTH(J18+1)=$D$15,J18+1,""),"")</f>
        <v>46124</v>
      </c>
      <c r="E19" s="127">
        <f t="shared" si="5"/>
        <v>46125</v>
      </c>
      <c r="F19" s="127">
        <f t="shared" si="5"/>
        <v>46126</v>
      </c>
      <c r="G19" s="127">
        <f t="shared" si="5"/>
        <v>46127</v>
      </c>
      <c r="H19" s="127">
        <f t="shared" si="5"/>
        <v>46128</v>
      </c>
      <c r="I19" s="127">
        <f t="shared" si="5"/>
        <v>46129</v>
      </c>
      <c r="J19" s="128">
        <f t="shared" si="5"/>
        <v>46130</v>
      </c>
      <c r="K19" s="159">
        <f>COUNTIFS(入力用２年!B:B,"&gt;="&amp;MIN(D19:J19),入力用２年!B:B,"&lt;="&amp;MAX(D19:J19),入力用２年!J:J,"○",入力用２年!E:E,"",入力用２年!D:D,"休日")</f>
        <v>0</v>
      </c>
      <c r="L19" s="112">
        <f>COUNTIFS(入力用２年!$B:$B,"&gt;="&amp;MIN(D19:J19),入力用２年!$B:$B,"&lt;="&amp;MAX(D19:J19),入力用２年!$J:$J,"○",入力用２年!$E:$E,"",入力用２年!$F:$F,"休工")</f>
        <v>0</v>
      </c>
      <c r="M19" s="121" t="str">
        <f t="shared" si="0"/>
        <v/>
      </c>
      <c r="N19" s="151"/>
      <c r="P19" s="142">
        <f>IFERROR(IF(MONTH(V18+1)=$P$15,V18+1,""),"")</f>
        <v>46152</v>
      </c>
      <c r="Q19" s="127">
        <f t="shared" si="6"/>
        <v>46153</v>
      </c>
      <c r="R19" s="127">
        <f t="shared" si="6"/>
        <v>46154</v>
      </c>
      <c r="S19" s="127">
        <f t="shared" si="6"/>
        <v>46155</v>
      </c>
      <c r="T19" s="127">
        <f t="shared" si="6"/>
        <v>46156</v>
      </c>
      <c r="U19" s="127">
        <f t="shared" si="6"/>
        <v>46157</v>
      </c>
      <c r="V19" s="128">
        <f t="shared" si="6"/>
        <v>46158</v>
      </c>
      <c r="W19" s="159">
        <f>COUNTIFS(入力用２年!B:B,"&gt;="&amp;MIN(P19:V19),入力用２年!B:B,"&lt;="&amp;MAX(P19:V19),入力用２年!J:J,"○",入力用２年!E:E,"",入力用２年!D:D,"休日")</f>
        <v>0</v>
      </c>
      <c r="X19" s="112">
        <f>COUNTIFS(入力用２年!$B:$B,"&gt;="&amp;MIN(P19:V19),入力用２年!$B:$B,"&lt;="&amp;MAX(P19:V19),入力用２年!$J:$J,"○",入力用２年!$E:$E,"",入力用２年!$F:$F,"休工")</f>
        <v>0</v>
      </c>
      <c r="Y19" s="121" t="str">
        <f t="shared" si="2"/>
        <v/>
      </c>
      <c r="Z19" s="151"/>
      <c r="AB19" s="142">
        <f>IFERROR(IF(MONTH(AH18+1)=$AB$15,AH18+1,""),"")</f>
        <v>46187</v>
      </c>
      <c r="AC19" s="127">
        <f t="shared" si="7"/>
        <v>46188</v>
      </c>
      <c r="AD19" s="127">
        <f t="shared" si="7"/>
        <v>46189</v>
      </c>
      <c r="AE19" s="127">
        <f t="shared" si="7"/>
        <v>46190</v>
      </c>
      <c r="AF19" s="127">
        <f t="shared" si="7"/>
        <v>46191</v>
      </c>
      <c r="AG19" s="127">
        <f t="shared" si="7"/>
        <v>46192</v>
      </c>
      <c r="AH19" s="128">
        <f t="shared" si="7"/>
        <v>46193</v>
      </c>
      <c r="AI19" s="159">
        <f>COUNTIFS(入力用２年!B:B,"&gt;="&amp;MIN(AB19:AH19),入力用２年!B:B,"&lt;="&amp;MAX(AB19:AH19),入力用２年!J:J,"○",入力用２年!E:E,"",入力用２年!D:D,"休日")</f>
        <v>0</v>
      </c>
      <c r="AJ19" s="112">
        <f>COUNTIFS(入力用２年!$B:$B,"&gt;="&amp;MIN(AB19:AH19),入力用２年!$B:$B,"&lt;="&amp;MAX(AB19:AH19),入力用２年!$J:$J,"○",入力用２年!$E:$E,"",入力用２年!$F:$F,"休工")</f>
        <v>0</v>
      </c>
      <c r="AK19" s="121" t="str">
        <f t="shared" si="4"/>
        <v/>
      </c>
      <c r="AO19" s="112">
        <f>COUNTIF($M$37:$M$42,"×")</f>
        <v>0</v>
      </c>
      <c r="AP19" s="112">
        <f>COUNTIF($Y$37:$Y$42,"×")</f>
        <v>0</v>
      </c>
      <c r="AQ19" s="112">
        <f>COUNTIF($AK$37:$AK$42,"×")</f>
        <v>0</v>
      </c>
    </row>
    <row r="20" spans="3:43" s="131" customFormat="1" ht="15.75" customHeight="1" x14ac:dyDescent="0.4">
      <c r="D20" s="142">
        <f>IFERROR(IF(MONTH(J19+1)=$D$15,J19+1,""),"")</f>
        <v>46131</v>
      </c>
      <c r="E20" s="127">
        <f t="shared" si="5"/>
        <v>46132</v>
      </c>
      <c r="F20" s="127">
        <f t="shared" si="5"/>
        <v>46133</v>
      </c>
      <c r="G20" s="127">
        <f t="shared" si="5"/>
        <v>46134</v>
      </c>
      <c r="H20" s="127">
        <f t="shared" si="5"/>
        <v>46135</v>
      </c>
      <c r="I20" s="127">
        <f t="shared" si="5"/>
        <v>46136</v>
      </c>
      <c r="J20" s="128">
        <f t="shared" si="5"/>
        <v>46137</v>
      </c>
      <c r="K20" s="159">
        <f>COUNTIFS(入力用２年!B:B,"&gt;="&amp;MIN(D20:J20),入力用２年!B:B,"&lt;="&amp;MAX(D20:J20),入力用２年!J:J,"○",入力用２年!E:E,"",入力用２年!D:D,"休日")</f>
        <v>0</v>
      </c>
      <c r="L20" s="112">
        <f>COUNTIFS(入力用２年!$B:$B,"&gt;="&amp;MIN(D20:J20),入力用２年!$B:$B,"&lt;="&amp;MAX(D20:J20),入力用２年!$J:$J,"○",入力用２年!$E:$E,"",入力用２年!$F:$F,"休工")</f>
        <v>0</v>
      </c>
      <c r="M20" s="121" t="str">
        <f t="shared" si="0"/>
        <v/>
      </c>
      <c r="N20" s="151"/>
      <c r="P20" s="142">
        <f>IFERROR(IF(MONTH(V19+1)=$P$15,V19+1,""),"")</f>
        <v>46159</v>
      </c>
      <c r="Q20" s="127">
        <f t="shared" si="6"/>
        <v>46160</v>
      </c>
      <c r="R20" s="127">
        <f t="shared" si="6"/>
        <v>46161</v>
      </c>
      <c r="S20" s="127">
        <f t="shared" si="6"/>
        <v>46162</v>
      </c>
      <c r="T20" s="127">
        <f t="shared" si="6"/>
        <v>46163</v>
      </c>
      <c r="U20" s="127">
        <f t="shared" si="6"/>
        <v>46164</v>
      </c>
      <c r="V20" s="128">
        <f t="shared" si="6"/>
        <v>46165</v>
      </c>
      <c r="W20" s="159">
        <f>COUNTIFS(入力用２年!B:B,"&gt;="&amp;MIN(P20:V20),入力用２年!B:B,"&lt;="&amp;MAX(P20:V20),入力用２年!J:J,"○",入力用２年!E:E,"",入力用２年!D:D,"休日")</f>
        <v>0</v>
      </c>
      <c r="X20" s="112">
        <f>COUNTIFS(入力用２年!$B:$B,"&gt;="&amp;MIN(P20:V20),入力用２年!$B:$B,"&lt;="&amp;MAX(P20:V20),入力用２年!$J:$J,"○",入力用２年!$E:$E,"",入力用２年!$F:$F,"休工")</f>
        <v>0</v>
      </c>
      <c r="Y20" s="121" t="str">
        <f t="shared" si="2"/>
        <v/>
      </c>
      <c r="Z20" s="151"/>
      <c r="AB20" s="142">
        <f>IFERROR(IF(MONTH(AH19+1)=$AB$15,AH19+1,""),"")</f>
        <v>46194</v>
      </c>
      <c r="AC20" s="127">
        <f t="shared" si="7"/>
        <v>46195</v>
      </c>
      <c r="AD20" s="127">
        <f t="shared" si="7"/>
        <v>46196</v>
      </c>
      <c r="AE20" s="127">
        <f t="shared" si="7"/>
        <v>46197</v>
      </c>
      <c r="AF20" s="127">
        <f t="shared" si="7"/>
        <v>46198</v>
      </c>
      <c r="AG20" s="127">
        <f t="shared" si="7"/>
        <v>46199</v>
      </c>
      <c r="AH20" s="128">
        <f t="shared" si="7"/>
        <v>46200</v>
      </c>
      <c r="AI20" s="159">
        <f>COUNTIFS(入力用２年!B:B,"&gt;="&amp;MIN(AB20:AH20),入力用２年!B:B,"&lt;="&amp;MAX(AB20:AH20),入力用２年!J:J,"○",入力用２年!E:E,"",入力用２年!D:D,"休日")</f>
        <v>0</v>
      </c>
      <c r="AJ20" s="112">
        <f>COUNTIFS(入力用２年!$B:$B,"&gt;="&amp;MIN(AB20:AH20),入力用２年!$B:$B,"&lt;="&amp;MAX(AB20:AH20),入力用２年!$J:$J,"○",入力用２年!$E:$E,"",入力用２年!$F:$F,"休工")</f>
        <v>0</v>
      </c>
      <c r="AK20" s="121" t="str">
        <f t="shared" si="4"/>
        <v/>
      </c>
      <c r="AO20" s="112">
        <f>COUNTIF($M$47:$M$52,"×")</f>
        <v>0</v>
      </c>
      <c r="AP20" s="112">
        <f>COUNTIF($Y$47:$Y$52,"×")</f>
        <v>0</v>
      </c>
      <c r="AQ20" s="112">
        <f>COUNTIF($AK$47:$AK$52,"×")</f>
        <v>0</v>
      </c>
    </row>
    <row r="21" spans="3:43" s="131" customFormat="1" ht="15.75" customHeight="1" x14ac:dyDescent="0.4">
      <c r="D21" s="142">
        <f>IFERROR(IF(MONTH(J20+1)=$D$15,J20+1,""),"")</f>
        <v>46138</v>
      </c>
      <c r="E21" s="127">
        <f t="shared" si="5"/>
        <v>46139</v>
      </c>
      <c r="F21" s="127">
        <f t="shared" si="5"/>
        <v>46140</v>
      </c>
      <c r="G21" s="127">
        <f t="shared" si="5"/>
        <v>46141</v>
      </c>
      <c r="H21" s="127">
        <f t="shared" si="5"/>
        <v>46142</v>
      </c>
      <c r="I21" s="127" t="str">
        <f t="shared" si="5"/>
        <v/>
      </c>
      <c r="J21" s="128" t="str">
        <f t="shared" si="5"/>
        <v/>
      </c>
      <c r="K21" s="159">
        <f>COUNTIFS(入力用２年!B:B,"&gt;="&amp;MIN(D21:J21),入力用２年!B:B,"&lt;="&amp;MAX(D21:J21),入力用２年!J:J,"○",入力用２年!E:E,"",入力用２年!D:D,"休日")</f>
        <v>0</v>
      </c>
      <c r="L21" s="112">
        <f>COUNTIFS(入力用２年!$B:$B,"&gt;="&amp;MIN(D21:J21),入力用２年!$B:$B,"&lt;="&amp;MAX(D21:J21),入力用２年!$J:$J,"○",入力用２年!$E:$E,"",入力用２年!$F:$F,"休工")</f>
        <v>0</v>
      </c>
      <c r="M21" s="121" t="str">
        <f t="shared" si="0"/>
        <v/>
      </c>
      <c r="N21" s="151"/>
      <c r="P21" s="142">
        <f>IFERROR(IF(MONTH(V20+1)=$P$15,V20+1,""),"")</f>
        <v>46166</v>
      </c>
      <c r="Q21" s="127">
        <f t="shared" si="6"/>
        <v>46167</v>
      </c>
      <c r="R21" s="127">
        <f t="shared" si="6"/>
        <v>46168</v>
      </c>
      <c r="S21" s="127">
        <f t="shared" si="6"/>
        <v>46169</v>
      </c>
      <c r="T21" s="127">
        <f t="shared" si="6"/>
        <v>46170</v>
      </c>
      <c r="U21" s="127">
        <f t="shared" si="6"/>
        <v>46171</v>
      </c>
      <c r="V21" s="128">
        <f t="shared" si="6"/>
        <v>46172</v>
      </c>
      <c r="W21" s="159">
        <f>COUNTIFS(入力用２年!B:B,"&gt;="&amp;MIN(P21:V21),入力用２年!B:B,"&lt;="&amp;MAX(P21:V21),入力用２年!J:J,"○",入力用２年!E:E,"",入力用２年!D:D,"休日")</f>
        <v>0</v>
      </c>
      <c r="X21" s="112">
        <f>COUNTIFS(入力用２年!$B:$B,"&gt;="&amp;MIN(P21:V21),入力用２年!$B:$B,"&lt;="&amp;MAX(P21:V21),入力用２年!$J:$J,"○",入力用２年!$E:$E,"",入力用２年!$F:$F,"休工")</f>
        <v>0</v>
      </c>
      <c r="Y21" s="121" t="str">
        <f t="shared" si="2"/>
        <v/>
      </c>
      <c r="Z21" s="151"/>
      <c r="AB21" s="142">
        <f>IFERROR(IF(MONTH(AH20+1)=$AB$15,AH20+1,""),"")</f>
        <v>46201</v>
      </c>
      <c r="AC21" s="127">
        <f t="shared" si="7"/>
        <v>46202</v>
      </c>
      <c r="AD21" s="127">
        <f t="shared" si="7"/>
        <v>46203</v>
      </c>
      <c r="AE21" s="127" t="str">
        <f t="shared" si="7"/>
        <v/>
      </c>
      <c r="AF21" s="127" t="str">
        <f t="shared" si="7"/>
        <v/>
      </c>
      <c r="AG21" s="127" t="str">
        <f t="shared" si="7"/>
        <v/>
      </c>
      <c r="AH21" s="128" t="str">
        <f t="shared" si="7"/>
        <v/>
      </c>
      <c r="AI21" s="159">
        <f>COUNTIFS(入力用２年!B:B,"&gt;="&amp;MIN(AB21:AH21),入力用２年!B:B,"&lt;="&amp;MAX(AB21:AH21),入力用２年!J:J,"○",入力用２年!E:E,"",入力用２年!D:D,"休日")</f>
        <v>0</v>
      </c>
      <c r="AJ21" s="112">
        <f>COUNTIFS(入力用２年!$B:$B,"&gt;="&amp;MIN(AB21:AH21),入力用２年!$B:$B,"&lt;="&amp;MAX(AB21:AH21),入力用２年!$J:$J,"○",入力用２年!$E:$E,"",入力用２年!$F:$F,"休工")</f>
        <v>0</v>
      </c>
      <c r="AK21" s="121" t="str">
        <f t="shared" si="4"/>
        <v/>
      </c>
    </row>
    <row r="22" spans="3:43" s="131" customFormat="1" ht="15.75" customHeight="1" thickBot="1" x14ac:dyDescent="0.45">
      <c r="D22" s="144" t="str">
        <f>IFERROR(IF(MONTH(J21+1)=$D$15,J21+1,""),"")</f>
        <v/>
      </c>
      <c r="E22" s="129" t="str">
        <f t="shared" si="5"/>
        <v/>
      </c>
      <c r="F22" s="129" t="str">
        <f t="shared" si="5"/>
        <v/>
      </c>
      <c r="G22" s="129" t="str">
        <f t="shared" si="5"/>
        <v/>
      </c>
      <c r="H22" s="129" t="str">
        <f t="shared" si="5"/>
        <v/>
      </c>
      <c r="I22" s="129" t="str">
        <f t="shared" si="5"/>
        <v/>
      </c>
      <c r="J22" s="130" t="str">
        <f t="shared" si="5"/>
        <v/>
      </c>
      <c r="K22" s="160">
        <f>COUNTIFS(入力用２年!B:B,"&gt;="&amp;MIN(D22:J22),入力用２年!B:B,"&lt;="&amp;MAX(D22:J22),入力用２年!J:J,"○",入力用２年!E:E,"",入力用２年!D:D,"休日")</f>
        <v>0</v>
      </c>
      <c r="L22" s="166">
        <f>COUNTIFS(入力用２年!$B:$B,"&gt;="&amp;MIN(D22:J22),入力用２年!$B:$B,"&lt;="&amp;MAX(D22:J22),入力用２年!$J:$J,"○",入力用２年!$E:$E,"",入力用２年!$F:$F,"休工")</f>
        <v>0</v>
      </c>
      <c r="M22" s="124" t="str">
        <f t="shared" si="0"/>
        <v/>
      </c>
      <c r="N22" s="151"/>
      <c r="P22" s="144">
        <f>IFERROR(IF(MONTH(V21+1)=$P$15,V21+1,""),"")</f>
        <v>46173</v>
      </c>
      <c r="Q22" s="129" t="str">
        <f t="shared" si="6"/>
        <v/>
      </c>
      <c r="R22" s="129" t="str">
        <f t="shared" si="6"/>
        <v/>
      </c>
      <c r="S22" s="129" t="str">
        <f t="shared" si="6"/>
        <v/>
      </c>
      <c r="T22" s="129" t="str">
        <f t="shared" si="6"/>
        <v/>
      </c>
      <c r="U22" s="129" t="str">
        <f t="shared" si="6"/>
        <v/>
      </c>
      <c r="V22" s="130" t="str">
        <f t="shared" si="6"/>
        <v/>
      </c>
      <c r="W22" s="160">
        <f>COUNTIFS(入力用２年!B:B,"&gt;="&amp;MIN(P22:V22),入力用２年!B:B,"&lt;="&amp;MAX(P22:V22),入力用２年!J:J,"○",入力用２年!E:E,"",入力用２年!D:D,"休日")</f>
        <v>0</v>
      </c>
      <c r="X22" s="166">
        <f>COUNTIFS(入力用２年!$B:$B,"&gt;="&amp;MIN(P22:V22),入力用２年!$B:$B,"&lt;="&amp;MAX(P22:V22),入力用２年!$J:$J,"○",入力用２年!$E:$E,"",入力用２年!$F:$F,"休工")</f>
        <v>0</v>
      </c>
      <c r="Y22" s="124" t="str">
        <f t="shared" si="2"/>
        <v/>
      </c>
      <c r="Z22" s="151"/>
      <c r="AB22" s="144" t="str">
        <f>IFERROR(IF(MONTH(AH21+1)=$AB$15,AH21+1,""),"")</f>
        <v/>
      </c>
      <c r="AC22" s="129" t="str">
        <f t="shared" si="7"/>
        <v/>
      </c>
      <c r="AD22" s="129" t="str">
        <f t="shared" si="7"/>
        <v/>
      </c>
      <c r="AE22" s="129" t="str">
        <f t="shared" si="7"/>
        <v/>
      </c>
      <c r="AF22" s="129" t="str">
        <f t="shared" si="7"/>
        <v/>
      </c>
      <c r="AG22" s="129" t="str">
        <f t="shared" si="7"/>
        <v/>
      </c>
      <c r="AH22" s="130" t="str">
        <f t="shared" si="7"/>
        <v/>
      </c>
      <c r="AI22" s="160">
        <f>COUNTIFS(入力用２年!B:B,"&gt;="&amp;MIN(AB22:AH22),入力用２年!B:B,"&lt;="&amp;MAX(AB22:AH22),入力用２年!J:J,"○",入力用２年!E:E,"",入力用２年!D:D,"休日")</f>
        <v>0</v>
      </c>
      <c r="AJ22" s="123">
        <f>COUNTIFS(入力用２年!$B:$B,"&gt;="&amp;MIN(AB22:AH22),入力用２年!$B:$B,"&lt;="&amp;MAX(AB22:AH22),入力用２年!$J:$J,"○",入力用２年!$E:$E,"",入力用２年!$F:$F,"休工")</f>
        <v>0</v>
      </c>
      <c r="AK22" s="124" t="str">
        <f t="shared" si="4"/>
        <v/>
      </c>
    </row>
    <row r="23" spans="3:43" s="187" customFormat="1" ht="18.75" customHeight="1" x14ac:dyDescent="0.4">
      <c r="D23" s="242"/>
      <c r="E23" s="243"/>
      <c r="F23" s="244"/>
      <c r="G23" s="188"/>
      <c r="H23" s="189"/>
      <c r="I23" s="242"/>
      <c r="J23" s="189"/>
      <c r="K23" s="190">
        <f>SUM(K17:K22)</f>
        <v>0</v>
      </c>
      <c r="L23" s="189"/>
      <c r="M23" s="242"/>
      <c r="N23" s="242"/>
      <c r="O23" s="242"/>
      <c r="P23" s="242"/>
      <c r="Q23" s="242"/>
      <c r="R23" s="242"/>
      <c r="S23" s="188"/>
      <c r="T23" s="189"/>
      <c r="U23" s="242"/>
      <c r="V23" s="189"/>
      <c r="W23" s="190">
        <f>SUM(W17:W22)</f>
        <v>0</v>
      </c>
      <c r="X23" s="189"/>
      <c r="Y23" s="190"/>
      <c r="Z23" s="190"/>
      <c r="AA23" s="242"/>
      <c r="AB23" s="242"/>
      <c r="AC23" s="242"/>
      <c r="AD23" s="242"/>
      <c r="AE23" s="188"/>
      <c r="AF23" s="189"/>
      <c r="AG23" s="242"/>
      <c r="AH23" s="189"/>
      <c r="AI23" s="190">
        <f>SUM(AI17:AI22)</f>
        <v>0</v>
      </c>
      <c r="AJ23" s="190"/>
      <c r="AK23" s="242"/>
    </row>
    <row r="24" spans="3:43" s="131" customFormat="1" ht="18.75" customHeight="1" thickBot="1" x14ac:dyDescent="0.45">
      <c r="C24" s="297" t="s">
        <v>14</v>
      </c>
      <c r="D24" s="297"/>
      <c r="E24" s="131" t="str">
        <f>IF(H24="-","-",IF(OR(H24&gt;=8/28,L24&gt;=K33),"OK","NG"))</f>
        <v>-</v>
      </c>
      <c r="F24" s="296" t="s">
        <v>54</v>
      </c>
      <c r="G24" s="296"/>
      <c r="H24" s="298" t="str">
        <f>IFERROR(ROUNDDOWN(L24/(COUNTIFS(入力用２年!B:B,"&gt;="&amp;MIN(D27:J32),入力用２年!B:B,"&lt;="&amp;MAX(D27:J32),入力用２年!J:J,"○")-COUNTIFS(入力用２年!B:B,"&gt;="&amp;MIN(D27:J32),入力用２年!B:B,"&lt;="&amp;MAX(D27:J32),入力用２年!J:J,"○",入力用２年!E:E,"&lt;&gt;")),3),"-")</f>
        <v>-</v>
      </c>
      <c r="I24" s="298"/>
      <c r="J24" s="298"/>
      <c r="K24" s="148" t="s">
        <v>89</v>
      </c>
      <c r="L24" s="135">
        <f>COUNTIFS(入力用２年!B:B,"&gt;="&amp;MIN(D27:J32),入力用２年!B:B,"&lt;="&amp;MAX(D27:J32),入力用２年!J:J,"○",入力用２年!F:F,"休工",入力用２年!E:E,"")</f>
        <v>0</v>
      </c>
      <c r="M24" s="115"/>
      <c r="N24" s="115"/>
      <c r="O24" s="297" t="s">
        <v>14</v>
      </c>
      <c r="P24" s="297"/>
      <c r="Q24" s="131" t="str">
        <f>IF(T24="-","-",IF(OR(T24&gt;=8/28,X24&gt;=W33),"OK","NG"))</f>
        <v>-</v>
      </c>
      <c r="R24" s="296" t="s">
        <v>54</v>
      </c>
      <c r="S24" s="296"/>
      <c r="T24" s="298" t="str">
        <f>IFERROR(ROUNDDOWN(X24/(COUNTIFS(入力用２年!B:B,"&gt;="&amp;MIN(P27:V32),入力用２年!B:B,"&lt;="&amp;MAX(P27:V32),入力用２年!J:J,"○")-COUNTIFS(入力用２年!B:B,"&gt;="&amp;MIN(P27:V32),入力用２年!B:B,"&lt;="&amp;MAX(P27:V32),入力用２年!J:J,"○",入力用２年!E:E,"&lt;&gt;")),3),"-")</f>
        <v>-</v>
      </c>
      <c r="U24" s="298"/>
      <c r="V24" s="298"/>
      <c r="W24" s="148" t="s">
        <v>89</v>
      </c>
      <c r="X24" s="135">
        <f>COUNTIFS(入力用２年!B:B,"&gt;="&amp;MIN(P27:V32),入力用２年!B:B,"&lt;="&amp;MAX(P27:V32),入力用２年!J:J,"○",入力用２年!F:F,"休工",入力用２年!E:E,"")</f>
        <v>0</v>
      </c>
      <c r="Y24" s="115"/>
      <c r="Z24" s="115"/>
      <c r="AA24" s="297" t="s">
        <v>14</v>
      </c>
      <c r="AB24" s="297"/>
      <c r="AC24" s="131" t="str">
        <f>IF(AF24="-","-",IF(OR(AF24&gt;=8/28,AJ24&gt;=AI33),"OK","NG"))</f>
        <v>-</v>
      </c>
      <c r="AD24" s="296" t="s">
        <v>54</v>
      </c>
      <c r="AE24" s="296"/>
      <c r="AF24" s="298" t="str">
        <f>IFERROR(ROUNDDOWN(AJ24/(COUNTIFS(入力用２年!B:B,"&gt;="&amp;MIN(AB27:AH32),入力用２年!B:B,"&lt;="&amp;MAX(AB27:AH32),入力用２年!J:J,"○")-COUNTIFS(入力用２年!B:B,"&gt;="&amp;MIN(AB27:AH32),入力用２年!B:B,"&lt;="&amp;MAX(AB27:AH32),入力用２年!J:J,"○",入力用２年!E:E,"&lt;&gt;")),3),"-")</f>
        <v>-</v>
      </c>
      <c r="AG24" s="298"/>
      <c r="AH24" s="298"/>
      <c r="AI24" s="148" t="s">
        <v>89</v>
      </c>
      <c r="AJ24" s="135">
        <f>COUNTIFS(入力用２年!B:B,"&gt;="&amp;MIN(AB27:AH32),入力用２年!B:B,"&lt;="&amp;MAX(AB27:AH32),入力用２年!J:J,"○",入力用２年!F:F,"休工",入力用２年!E:E,"")</f>
        <v>0</v>
      </c>
      <c r="AK24" s="115"/>
    </row>
    <row r="25" spans="3:43" s="131" customFormat="1" ht="18.75" customHeight="1" x14ac:dyDescent="0.4">
      <c r="D25" s="132">
        <v>7</v>
      </c>
      <c r="E25" s="133" t="s">
        <v>4</v>
      </c>
      <c r="F25" s="133"/>
      <c r="G25" s="133"/>
      <c r="H25" s="133"/>
      <c r="I25" s="133"/>
      <c r="J25" s="157"/>
      <c r="K25" s="290" t="s">
        <v>60</v>
      </c>
      <c r="L25" s="291"/>
      <c r="M25" s="292"/>
      <c r="N25" s="149"/>
      <c r="P25" s="132">
        <v>8</v>
      </c>
      <c r="Q25" s="133" t="s">
        <v>4</v>
      </c>
      <c r="R25" s="133"/>
      <c r="S25" s="133"/>
      <c r="T25" s="133"/>
      <c r="U25" s="133"/>
      <c r="V25" s="157"/>
      <c r="W25" s="290" t="s">
        <v>60</v>
      </c>
      <c r="X25" s="291"/>
      <c r="Y25" s="292"/>
      <c r="Z25" s="149"/>
      <c r="AB25" s="132">
        <v>9</v>
      </c>
      <c r="AC25" s="133" t="s">
        <v>4</v>
      </c>
      <c r="AD25" s="133"/>
      <c r="AE25" s="133"/>
      <c r="AF25" s="133"/>
      <c r="AG25" s="133"/>
      <c r="AH25" s="157"/>
      <c r="AI25" s="290" t="s">
        <v>60</v>
      </c>
      <c r="AJ25" s="291"/>
      <c r="AK25" s="292"/>
    </row>
    <row r="26" spans="3:43" s="131" customFormat="1" ht="27" customHeight="1" x14ac:dyDescent="0.4">
      <c r="D26" s="136" t="s">
        <v>5</v>
      </c>
      <c r="E26" s="137" t="s">
        <v>3</v>
      </c>
      <c r="F26" s="137" t="s">
        <v>6</v>
      </c>
      <c r="G26" s="137" t="s">
        <v>7</v>
      </c>
      <c r="H26" s="137" t="s">
        <v>8</v>
      </c>
      <c r="I26" s="137" t="s">
        <v>9</v>
      </c>
      <c r="J26" s="158" t="s">
        <v>10</v>
      </c>
      <c r="K26" s="139" t="s">
        <v>50</v>
      </c>
      <c r="L26" s="140" t="s">
        <v>89</v>
      </c>
      <c r="M26" s="141" t="s">
        <v>51</v>
      </c>
      <c r="N26" s="150"/>
      <c r="P26" s="136" t="s">
        <v>5</v>
      </c>
      <c r="Q26" s="137" t="s">
        <v>3</v>
      </c>
      <c r="R26" s="137" t="s">
        <v>6</v>
      </c>
      <c r="S26" s="137" t="s">
        <v>7</v>
      </c>
      <c r="T26" s="137" t="s">
        <v>8</v>
      </c>
      <c r="U26" s="137" t="s">
        <v>9</v>
      </c>
      <c r="V26" s="158" t="s">
        <v>10</v>
      </c>
      <c r="W26" s="139" t="s">
        <v>50</v>
      </c>
      <c r="X26" s="140" t="s">
        <v>89</v>
      </c>
      <c r="Y26" s="141" t="s">
        <v>51</v>
      </c>
      <c r="Z26" s="150"/>
      <c r="AB26" s="136" t="s">
        <v>5</v>
      </c>
      <c r="AC26" s="137" t="s">
        <v>3</v>
      </c>
      <c r="AD26" s="137" t="s">
        <v>6</v>
      </c>
      <c r="AE26" s="137" t="s">
        <v>7</v>
      </c>
      <c r="AF26" s="137" t="s">
        <v>8</v>
      </c>
      <c r="AG26" s="137" t="s">
        <v>9</v>
      </c>
      <c r="AH26" s="158" t="s">
        <v>10</v>
      </c>
      <c r="AI26" s="139" t="s">
        <v>50</v>
      </c>
      <c r="AJ26" s="140" t="s">
        <v>89</v>
      </c>
      <c r="AK26" s="141" t="s">
        <v>51</v>
      </c>
    </row>
    <row r="27" spans="3:43" s="131" customFormat="1" ht="15.75" customHeight="1" x14ac:dyDescent="0.4">
      <c r="D27" s="142" t="str">
        <f>IF(B27&lt;&gt;"",B27+1,IF(TEXT(EDATE(MIN($AB$17:$AH$17),1),"aaa")=D26,EDATE(MIN($AB$17:$AH$17),1),""))</f>
        <v/>
      </c>
      <c r="E27" s="127" t="str">
        <f t="shared" ref="E27:J27" si="8">IF(D27&lt;&gt;"",D27+1,IF(TEXT(EDATE(MIN($AB$17:$AH$17),1),"aaa")=E26,EDATE(MIN($AB$17:$AH$17),1),""))</f>
        <v/>
      </c>
      <c r="F27" s="127" t="str">
        <f t="shared" si="8"/>
        <v/>
      </c>
      <c r="G27" s="127">
        <f t="shared" si="8"/>
        <v>46204</v>
      </c>
      <c r="H27" s="127">
        <f t="shared" si="8"/>
        <v>46205</v>
      </c>
      <c r="I27" s="127">
        <f t="shared" si="8"/>
        <v>46206</v>
      </c>
      <c r="J27" s="128">
        <f t="shared" si="8"/>
        <v>46207</v>
      </c>
      <c r="K27" s="159">
        <f>COUNTIFS(入力用２年!B:B,"&gt;="&amp;MIN(D27:J27),入力用２年!B:B,"&lt;="&amp;MAX(D27:J27),入力用２年!J:J,"○",入力用２年!E:E,"",入力用２年!D:D,"休日")</f>
        <v>0</v>
      </c>
      <c r="L27" s="112">
        <f>COUNTIFS(入力用２年!$B:$B,"&gt;="&amp;MIN(D27:J27),入力用２年!$B:$B,"&lt;="&amp;MAX(D27:J27),入力用２年!$J:$J,"○",入力用２年!$E:$E,"",入力用２年!$F:$F,"休工")</f>
        <v>0</v>
      </c>
      <c r="M27" s="121" t="str">
        <f t="shared" ref="M27:M32" si="9">IF(K27=0,"",IF(K27=0,"-",IF(L27&gt;=K27,"〇",IF(L27&lt;=K27,"×"))))</f>
        <v/>
      </c>
      <c r="N27" s="151"/>
      <c r="P27" s="142" t="str">
        <f t="shared" ref="P27:V27" si="10">IF(O27&lt;&gt;"",O27+1,IF(TEXT(EDATE(MIN($D$27:$J$27),1),"aaa")=P26,EDATE(MIN($D$27:$J$27),1),""))</f>
        <v/>
      </c>
      <c r="Q27" s="127" t="str">
        <f t="shared" si="10"/>
        <v/>
      </c>
      <c r="R27" s="127" t="str">
        <f t="shared" si="10"/>
        <v/>
      </c>
      <c r="S27" s="127" t="str">
        <f t="shared" si="10"/>
        <v/>
      </c>
      <c r="T27" s="127" t="str">
        <f t="shared" si="10"/>
        <v/>
      </c>
      <c r="U27" s="127" t="str">
        <f t="shared" si="10"/>
        <v/>
      </c>
      <c r="V27" s="128">
        <f t="shared" si="10"/>
        <v>46235</v>
      </c>
      <c r="W27" s="159">
        <f>COUNTIFS(入力用２年!B:B,"&gt;="&amp;MIN(P27:V27),入力用２年!B:B,"&lt;="&amp;MAX(P27:V27),入力用２年!J:J,"○",入力用２年!E:E,"",入力用２年!D:D,"休日")</f>
        <v>0</v>
      </c>
      <c r="X27" s="112">
        <f>COUNTIFS(入力用２年!$B:$B,"&gt;="&amp;MIN(P27:V27),入力用２年!$B:$B,"&lt;="&amp;MAX(P27:V27),入力用２年!$J:$J,"○",入力用２年!$E:$E,"",入力用２年!$F:$F,"休工")</f>
        <v>0</v>
      </c>
      <c r="Y27" s="121" t="str">
        <f t="shared" ref="Y27:Y32" si="11">IF(W27=0,"",IF(W27=0,"-",IF(X27&gt;=W27,"〇",IF(X27&lt;=W27,"×"))))</f>
        <v/>
      </c>
      <c r="Z27" s="151"/>
      <c r="AB27" s="142" t="str">
        <f t="shared" ref="AB27:AH27" si="12">IF(AA27&lt;&gt;"",AA27+1,IF(TEXT(EDATE(MIN($P$27:$V$27),1),"aaa")=AB26,EDATE(MIN($P$27:$V$27),1),""))</f>
        <v/>
      </c>
      <c r="AC27" s="127" t="str">
        <f t="shared" si="12"/>
        <v/>
      </c>
      <c r="AD27" s="127">
        <f t="shared" si="12"/>
        <v>46266</v>
      </c>
      <c r="AE27" s="127">
        <f t="shared" si="12"/>
        <v>46267</v>
      </c>
      <c r="AF27" s="127">
        <f t="shared" si="12"/>
        <v>46268</v>
      </c>
      <c r="AG27" s="127">
        <f t="shared" si="12"/>
        <v>46269</v>
      </c>
      <c r="AH27" s="128">
        <f t="shared" si="12"/>
        <v>46270</v>
      </c>
      <c r="AI27" s="159">
        <f>COUNTIFS(入力用２年!B:B,"&gt;="&amp;MIN(AB27:AH27),入力用２年!B:B,"&lt;="&amp;MAX(AB27:AH27),入力用２年!J:J,"○",入力用２年!E:E,"",入力用２年!D:D,"休日")</f>
        <v>0</v>
      </c>
      <c r="AJ27" s="112">
        <f>COUNTIFS(入力用２年!$B:$B,"&gt;="&amp;MIN(AB27:AH27),入力用２年!$B:$B,"&lt;="&amp;MAX(AB27:AH27),入力用２年!$J:$J,"○",入力用２年!$E:$E,"",入力用２年!$F:$F,"休工")</f>
        <v>0</v>
      </c>
      <c r="AK27" s="121" t="str">
        <f t="shared" ref="AK27:AK32" si="13">IF(AI27=0,"",IF(AI27=0,"-",IF(AJ27&gt;=AI27,"〇",IF(AJ27&lt;=AI27,"×"))))</f>
        <v/>
      </c>
    </row>
    <row r="28" spans="3:43" s="131" customFormat="1" ht="15.75" customHeight="1" x14ac:dyDescent="0.4">
      <c r="D28" s="142">
        <f>IFERROR(IF(MONTH(J27+1)=$D$25,J27+1,""),"")</f>
        <v>46208</v>
      </c>
      <c r="E28" s="127">
        <f t="shared" ref="E28:J32" si="14">IFERROR(IF(MONTH(D28+1)=$D$25,D28+1,""),"")</f>
        <v>46209</v>
      </c>
      <c r="F28" s="127">
        <f t="shared" si="14"/>
        <v>46210</v>
      </c>
      <c r="G28" s="127">
        <f t="shared" si="14"/>
        <v>46211</v>
      </c>
      <c r="H28" s="127">
        <f t="shared" si="14"/>
        <v>46212</v>
      </c>
      <c r="I28" s="127">
        <f t="shared" si="14"/>
        <v>46213</v>
      </c>
      <c r="J28" s="128">
        <f t="shared" si="14"/>
        <v>46214</v>
      </c>
      <c r="K28" s="159">
        <f>COUNTIFS(入力用２年!B:B,"&gt;="&amp;MIN(D28:J28),入力用２年!B:B,"&lt;="&amp;MAX(D28:J28),入力用２年!J:J,"○",入力用２年!E:E,"",入力用２年!D:D,"休日")</f>
        <v>0</v>
      </c>
      <c r="L28" s="112">
        <f>COUNTIFS(入力用２年!$B:$B,"&gt;="&amp;MIN(D28:J28),入力用２年!$B:$B,"&lt;="&amp;MAX(D28:J28),入力用２年!$J:$J,"○",入力用２年!$E:$E,"",入力用２年!$F:$F,"休工")</f>
        <v>0</v>
      </c>
      <c r="M28" s="121" t="str">
        <f t="shared" si="9"/>
        <v/>
      </c>
      <c r="N28" s="151"/>
      <c r="P28" s="142">
        <f>IFERROR(IF(MONTH(V27+1)=$P$25,V27+1,""),"")</f>
        <v>46236</v>
      </c>
      <c r="Q28" s="127">
        <f t="shared" ref="Q28:V32" si="15">IFERROR(IF(MONTH(P28+1)=$P$25,P28+1,""),"")</f>
        <v>46237</v>
      </c>
      <c r="R28" s="127">
        <f t="shared" si="15"/>
        <v>46238</v>
      </c>
      <c r="S28" s="127">
        <f t="shared" si="15"/>
        <v>46239</v>
      </c>
      <c r="T28" s="127">
        <f t="shared" si="15"/>
        <v>46240</v>
      </c>
      <c r="U28" s="127">
        <f t="shared" si="15"/>
        <v>46241</v>
      </c>
      <c r="V28" s="128">
        <f t="shared" si="15"/>
        <v>46242</v>
      </c>
      <c r="W28" s="159">
        <f>COUNTIFS(入力用２年!B:B,"&gt;="&amp;MIN(P28:V28),入力用２年!B:B,"&lt;="&amp;MAX(P28:V28),入力用２年!J:J,"○",入力用２年!E:E,"",入力用２年!D:D,"休日")</f>
        <v>0</v>
      </c>
      <c r="X28" s="112">
        <f>COUNTIFS(入力用２年!$B:$B,"&gt;="&amp;MIN(P28:V28),入力用２年!$B:$B,"&lt;="&amp;MAX(P28:V28),入力用２年!$J:$J,"○",入力用２年!$E:$E,"",入力用２年!$F:$F,"休工")</f>
        <v>0</v>
      </c>
      <c r="Y28" s="121" t="str">
        <f t="shared" si="11"/>
        <v/>
      </c>
      <c r="Z28" s="151"/>
      <c r="AB28" s="142">
        <f>IFERROR(IF(MONTH(AH27+1)=$AB$25,AH27+1,""),"")</f>
        <v>46271</v>
      </c>
      <c r="AC28" s="127">
        <f t="shared" ref="AC28:AH32" si="16">IFERROR(IF(MONTH(AB28+1)=$AB$25,AB28+1,""),"")</f>
        <v>46272</v>
      </c>
      <c r="AD28" s="127">
        <f t="shared" si="16"/>
        <v>46273</v>
      </c>
      <c r="AE28" s="127">
        <f t="shared" si="16"/>
        <v>46274</v>
      </c>
      <c r="AF28" s="127">
        <f t="shared" si="16"/>
        <v>46275</v>
      </c>
      <c r="AG28" s="127">
        <f t="shared" si="16"/>
        <v>46276</v>
      </c>
      <c r="AH28" s="128">
        <f t="shared" si="16"/>
        <v>46277</v>
      </c>
      <c r="AI28" s="159">
        <f>COUNTIFS(入力用２年!B:B,"&gt;="&amp;MIN(AB28:AH28),入力用２年!B:B,"&lt;="&amp;MAX(AB28:AH28),入力用２年!J:J,"○",入力用２年!E:E,"",入力用２年!D:D,"休日")</f>
        <v>0</v>
      </c>
      <c r="AJ28" s="112">
        <f>COUNTIFS(入力用２年!$B:$B,"&gt;="&amp;MIN(AB28:AH28),入力用２年!$B:$B,"&lt;="&amp;MAX(AB28:AH28),入力用２年!$J:$J,"○",入力用２年!$E:$E,"",入力用２年!$F:$F,"休工")</f>
        <v>0</v>
      </c>
      <c r="AK28" s="121" t="str">
        <f t="shared" si="13"/>
        <v/>
      </c>
    </row>
    <row r="29" spans="3:43" s="131" customFormat="1" ht="15.75" customHeight="1" x14ac:dyDescent="0.4">
      <c r="D29" s="142">
        <f>IFERROR(IF(MONTH(J28+1)=$D$25,J28+1,""),"")</f>
        <v>46215</v>
      </c>
      <c r="E29" s="127">
        <f t="shared" si="14"/>
        <v>46216</v>
      </c>
      <c r="F29" s="127">
        <f t="shared" si="14"/>
        <v>46217</v>
      </c>
      <c r="G29" s="127">
        <f t="shared" si="14"/>
        <v>46218</v>
      </c>
      <c r="H29" s="127">
        <f t="shared" si="14"/>
        <v>46219</v>
      </c>
      <c r="I29" s="127">
        <f t="shared" si="14"/>
        <v>46220</v>
      </c>
      <c r="J29" s="128">
        <f t="shared" si="14"/>
        <v>46221</v>
      </c>
      <c r="K29" s="159">
        <f>COUNTIFS(入力用２年!B:B,"&gt;="&amp;MIN(D29:J29),入力用２年!B:B,"&lt;="&amp;MAX(D29:J29),入力用２年!J:J,"○",入力用２年!E:E,"",入力用２年!D:D,"休日")</f>
        <v>0</v>
      </c>
      <c r="L29" s="112">
        <f>COUNTIFS(入力用２年!$B:$B,"&gt;="&amp;MIN(D29:J29),入力用２年!$B:$B,"&lt;="&amp;MAX(D29:J29),入力用２年!$J:$J,"○",入力用２年!$E:$E,"",入力用２年!$F:$F,"休工")</f>
        <v>0</v>
      </c>
      <c r="M29" s="121" t="str">
        <f t="shared" si="9"/>
        <v/>
      </c>
      <c r="N29" s="151"/>
      <c r="P29" s="142">
        <f>IFERROR(IF(MONTH(V28+1)=$P$25,V28+1,""),"")</f>
        <v>46243</v>
      </c>
      <c r="Q29" s="127">
        <f t="shared" si="15"/>
        <v>46244</v>
      </c>
      <c r="R29" s="127">
        <f t="shared" si="15"/>
        <v>46245</v>
      </c>
      <c r="S29" s="127">
        <f t="shared" si="15"/>
        <v>46246</v>
      </c>
      <c r="T29" s="127">
        <f t="shared" si="15"/>
        <v>46247</v>
      </c>
      <c r="U29" s="127">
        <f t="shared" si="15"/>
        <v>46248</v>
      </c>
      <c r="V29" s="128">
        <f t="shared" si="15"/>
        <v>46249</v>
      </c>
      <c r="W29" s="159">
        <f>COUNTIFS(入力用２年!B:B,"&gt;="&amp;MIN(P29:V29),入力用２年!B:B,"&lt;="&amp;MAX(P29:V29),入力用２年!J:J,"○",入力用２年!E:E,"",入力用２年!D:D,"休日")</f>
        <v>0</v>
      </c>
      <c r="X29" s="112">
        <f>COUNTIFS(入力用２年!$B:$B,"&gt;="&amp;MIN(P29:V29),入力用２年!$B:$B,"&lt;="&amp;MAX(P29:V29),入力用２年!$J:$J,"○",入力用２年!$E:$E,"",入力用２年!$F:$F,"休工")</f>
        <v>0</v>
      </c>
      <c r="Y29" s="121" t="str">
        <f t="shared" si="11"/>
        <v/>
      </c>
      <c r="Z29" s="151"/>
      <c r="AB29" s="142">
        <f>IFERROR(IF(MONTH(AH28+1)=$AB$25,AH28+1,""),"")</f>
        <v>46278</v>
      </c>
      <c r="AC29" s="127">
        <f t="shared" si="16"/>
        <v>46279</v>
      </c>
      <c r="AD29" s="127">
        <f t="shared" si="16"/>
        <v>46280</v>
      </c>
      <c r="AE29" s="127">
        <f t="shared" si="16"/>
        <v>46281</v>
      </c>
      <c r="AF29" s="127">
        <f t="shared" si="16"/>
        <v>46282</v>
      </c>
      <c r="AG29" s="127">
        <f t="shared" si="16"/>
        <v>46283</v>
      </c>
      <c r="AH29" s="128">
        <f t="shared" si="16"/>
        <v>46284</v>
      </c>
      <c r="AI29" s="159">
        <f>COUNTIFS(入力用２年!B:B,"&gt;="&amp;MIN(AB29:AH29),入力用２年!B:B,"&lt;="&amp;MAX(AB29:AH29),入力用２年!J:J,"○",入力用２年!E:E,"",入力用２年!D:D,"休日")</f>
        <v>0</v>
      </c>
      <c r="AJ29" s="112">
        <f>COUNTIFS(入力用２年!$B:$B,"&gt;="&amp;MIN(AB29:AH29),入力用２年!$B:$B,"&lt;="&amp;MAX(AB29:AH29),入力用２年!$J:$J,"○",入力用２年!$E:$E,"",入力用２年!$F:$F,"休工")</f>
        <v>0</v>
      </c>
      <c r="AK29" s="121" t="str">
        <f t="shared" si="13"/>
        <v/>
      </c>
    </row>
    <row r="30" spans="3:43" s="131" customFormat="1" ht="15.75" customHeight="1" x14ac:dyDescent="0.4">
      <c r="D30" s="142">
        <f>IFERROR(IF(MONTH(J29+1)=$D$25,J29+1,""),"")</f>
        <v>46222</v>
      </c>
      <c r="E30" s="127">
        <f t="shared" si="14"/>
        <v>46223</v>
      </c>
      <c r="F30" s="127">
        <f t="shared" si="14"/>
        <v>46224</v>
      </c>
      <c r="G30" s="127">
        <f t="shared" si="14"/>
        <v>46225</v>
      </c>
      <c r="H30" s="127">
        <f t="shared" si="14"/>
        <v>46226</v>
      </c>
      <c r="I30" s="127">
        <f t="shared" si="14"/>
        <v>46227</v>
      </c>
      <c r="J30" s="128">
        <f t="shared" si="14"/>
        <v>46228</v>
      </c>
      <c r="K30" s="159">
        <f>COUNTIFS(入力用２年!B:B,"&gt;="&amp;MIN(D30:J30),入力用２年!B:B,"&lt;="&amp;MAX(D30:J30),入力用２年!J:J,"○",入力用２年!E:E,"",入力用２年!D:D,"休日")</f>
        <v>0</v>
      </c>
      <c r="L30" s="112">
        <f>COUNTIFS(入力用２年!$B:$B,"&gt;="&amp;MIN(D30:J30),入力用２年!$B:$B,"&lt;="&amp;MAX(D30:J30),入力用２年!$J:$J,"○",入力用２年!$E:$E,"",入力用２年!$F:$F,"休工")</f>
        <v>0</v>
      </c>
      <c r="M30" s="121" t="str">
        <f t="shared" si="9"/>
        <v/>
      </c>
      <c r="N30" s="151"/>
      <c r="P30" s="142">
        <f>IFERROR(IF(MONTH(V29+1)=$P$25,V29+1,""),"")</f>
        <v>46250</v>
      </c>
      <c r="Q30" s="127">
        <f t="shared" si="15"/>
        <v>46251</v>
      </c>
      <c r="R30" s="127">
        <f t="shared" si="15"/>
        <v>46252</v>
      </c>
      <c r="S30" s="127">
        <f t="shared" si="15"/>
        <v>46253</v>
      </c>
      <c r="T30" s="127">
        <f t="shared" si="15"/>
        <v>46254</v>
      </c>
      <c r="U30" s="127">
        <f t="shared" si="15"/>
        <v>46255</v>
      </c>
      <c r="V30" s="128">
        <f t="shared" si="15"/>
        <v>46256</v>
      </c>
      <c r="W30" s="159">
        <f>COUNTIFS(入力用２年!B:B,"&gt;="&amp;MIN(P30:V30),入力用２年!B:B,"&lt;="&amp;MAX(P30:V30),入力用２年!J:J,"○",入力用２年!E:E,"",入力用２年!D:D,"休日")</f>
        <v>0</v>
      </c>
      <c r="X30" s="112">
        <f>COUNTIFS(入力用２年!$B:$B,"&gt;="&amp;MIN(P30:V30),入力用２年!$B:$B,"&lt;="&amp;MAX(P30:V30),入力用２年!$J:$J,"○",入力用２年!$E:$E,"",入力用２年!$F:$F,"休工")</f>
        <v>0</v>
      </c>
      <c r="Y30" s="121" t="str">
        <f t="shared" si="11"/>
        <v/>
      </c>
      <c r="Z30" s="151"/>
      <c r="AB30" s="142">
        <f>IFERROR(IF(MONTH(AH29+1)=$AB$25,AH29+1,""),"")</f>
        <v>46285</v>
      </c>
      <c r="AC30" s="127">
        <f t="shared" si="16"/>
        <v>46286</v>
      </c>
      <c r="AD30" s="127">
        <f t="shared" si="16"/>
        <v>46287</v>
      </c>
      <c r="AE30" s="127">
        <f t="shared" si="16"/>
        <v>46288</v>
      </c>
      <c r="AF30" s="127">
        <f t="shared" si="16"/>
        <v>46289</v>
      </c>
      <c r="AG30" s="127">
        <f t="shared" si="16"/>
        <v>46290</v>
      </c>
      <c r="AH30" s="128">
        <f t="shared" si="16"/>
        <v>46291</v>
      </c>
      <c r="AI30" s="159">
        <f>COUNTIFS(入力用２年!B:B,"&gt;="&amp;MIN(AB30:AH30),入力用２年!B:B,"&lt;="&amp;MAX(AB30:AH30),入力用２年!J:J,"○",入力用２年!E:E,"",入力用２年!D:D,"休日")</f>
        <v>0</v>
      </c>
      <c r="AJ30" s="112">
        <f>COUNTIFS(入力用２年!$B:$B,"&gt;="&amp;MIN(AB30:AH30),入力用２年!$B:$B,"&lt;="&amp;MAX(AB30:AH30),入力用２年!$J:$J,"○",入力用２年!$E:$E,"",入力用２年!$F:$F,"休工")</f>
        <v>0</v>
      </c>
      <c r="AK30" s="121" t="str">
        <f t="shared" si="13"/>
        <v/>
      </c>
    </row>
    <row r="31" spans="3:43" s="131" customFormat="1" ht="15.75" customHeight="1" x14ac:dyDescent="0.4">
      <c r="D31" s="142">
        <f>IFERROR(IF(MONTH(J30+1)=$D$25,J30+1,""),"")</f>
        <v>46229</v>
      </c>
      <c r="E31" s="127">
        <f t="shared" si="14"/>
        <v>46230</v>
      </c>
      <c r="F31" s="127">
        <f t="shared" si="14"/>
        <v>46231</v>
      </c>
      <c r="G31" s="127">
        <f t="shared" si="14"/>
        <v>46232</v>
      </c>
      <c r="H31" s="127">
        <f t="shared" si="14"/>
        <v>46233</v>
      </c>
      <c r="I31" s="127">
        <f t="shared" si="14"/>
        <v>46234</v>
      </c>
      <c r="J31" s="128" t="str">
        <f t="shared" si="14"/>
        <v/>
      </c>
      <c r="K31" s="159">
        <f>COUNTIFS(入力用２年!B:B,"&gt;="&amp;MIN(D31:J31),入力用２年!B:B,"&lt;="&amp;MAX(D31:J31),入力用２年!J:J,"○",入力用２年!E:E,"",入力用２年!D:D,"休日")</f>
        <v>0</v>
      </c>
      <c r="L31" s="112">
        <f>COUNTIFS(入力用２年!$B:$B,"&gt;="&amp;MIN(D31:J31),入力用２年!$B:$B,"&lt;="&amp;MAX(D31:J31),入力用２年!$J:$J,"○",入力用２年!$E:$E,"",入力用２年!$F:$F,"休工")</f>
        <v>0</v>
      </c>
      <c r="M31" s="121" t="str">
        <f t="shared" si="9"/>
        <v/>
      </c>
      <c r="N31" s="151"/>
      <c r="P31" s="142">
        <f>IFERROR(IF(MONTH(V30+1)=$P$25,V30+1,""),"")</f>
        <v>46257</v>
      </c>
      <c r="Q31" s="127">
        <f t="shared" si="15"/>
        <v>46258</v>
      </c>
      <c r="R31" s="127">
        <f t="shared" si="15"/>
        <v>46259</v>
      </c>
      <c r="S31" s="127">
        <f t="shared" si="15"/>
        <v>46260</v>
      </c>
      <c r="T31" s="127">
        <f t="shared" si="15"/>
        <v>46261</v>
      </c>
      <c r="U31" s="127">
        <f t="shared" si="15"/>
        <v>46262</v>
      </c>
      <c r="V31" s="128">
        <f t="shared" si="15"/>
        <v>46263</v>
      </c>
      <c r="W31" s="159">
        <f>COUNTIFS(入力用２年!B:B,"&gt;="&amp;MIN(P31:V31),入力用２年!B:B,"&lt;="&amp;MAX(P31:V31),入力用２年!J:J,"○",入力用２年!E:E,"",入力用２年!D:D,"休日")</f>
        <v>0</v>
      </c>
      <c r="X31" s="112">
        <f>COUNTIFS(入力用２年!$B:$B,"&gt;="&amp;MIN(P31:V31),入力用２年!$B:$B,"&lt;="&amp;MAX(P31:V31),入力用２年!$J:$J,"○",入力用２年!$E:$E,"",入力用２年!$F:$F,"休工")</f>
        <v>0</v>
      </c>
      <c r="Y31" s="121" t="str">
        <f t="shared" si="11"/>
        <v/>
      </c>
      <c r="Z31" s="151"/>
      <c r="AB31" s="142">
        <f>IFERROR(IF(MONTH(AH30+1)=$AB$25,AH30+1,""),"")</f>
        <v>46292</v>
      </c>
      <c r="AC31" s="127">
        <f t="shared" si="16"/>
        <v>46293</v>
      </c>
      <c r="AD31" s="127">
        <f t="shared" si="16"/>
        <v>46294</v>
      </c>
      <c r="AE31" s="127">
        <f t="shared" si="16"/>
        <v>46295</v>
      </c>
      <c r="AF31" s="127" t="str">
        <f t="shared" si="16"/>
        <v/>
      </c>
      <c r="AG31" s="127" t="str">
        <f t="shared" si="16"/>
        <v/>
      </c>
      <c r="AH31" s="128" t="str">
        <f t="shared" si="16"/>
        <v/>
      </c>
      <c r="AI31" s="159">
        <f>COUNTIFS(入力用２年!B:B,"&gt;="&amp;MIN(AB31:AH31),入力用２年!B:B,"&lt;="&amp;MAX(AB31:AH31),入力用２年!J:J,"○",入力用２年!E:E,"",入力用２年!D:D,"休日")</f>
        <v>0</v>
      </c>
      <c r="AJ31" s="112">
        <f>COUNTIFS(入力用２年!$B:$B,"&gt;="&amp;MIN(AB31:AH31),入力用２年!$B:$B,"&lt;="&amp;MAX(AB31:AH31),入力用２年!$J:$J,"○",入力用２年!$E:$E,"",入力用２年!$F:$F,"休工")</f>
        <v>0</v>
      </c>
      <c r="AK31" s="121" t="str">
        <f t="shared" si="13"/>
        <v/>
      </c>
    </row>
    <row r="32" spans="3:43" s="131" customFormat="1" ht="15.75" customHeight="1" thickBot="1" x14ac:dyDescent="0.45">
      <c r="D32" s="144" t="str">
        <f>IFERROR(IF(MONTH(J31+1)=$D$25,J31+1,""),"")</f>
        <v/>
      </c>
      <c r="E32" s="129" t="str">
        <f t="shared" si="14"/>
        <v/>
      </c>
      <c r="F32" s="129" t="str">
        <f t="shared" si="14"/>
        <v/>
      </c>
      <c r="G32" s="129" t="str">
        <f t="shared" si="14"/>
        <v/>
      </c>
      <c r="H32" s="129" t="str">
        <f t="shared" si="14"/>
        <v/>
      </c>
      <c r="I32" s="129" t="str">
        <f t="shared" si="14"/>
        <v/>
      </c>
      <c r="J32" s="130" t="str">
        <f t="shared" si="14"/>
        <v/>
      </c>
      <c r="K32" s="160">
        <f>COUNTIFS(入力用２年!B:B,"&gt;="&amp;MIN(D32:J32),入力用２年!B:B,"&lt;="&amp;MAX(D32:J32),入力用２年!J:J,"○",入力用２年!E:E,"",入力用２年!D:D,"休日")</f>
        <v>0</v>
      </c>
      <c r="L32" s="166">
        <f>COUNTIFS(入力用２年!$B:$B,"&gt;="&amp;MIN(D32:J32),入力用２年!$B:$B,"&lt;="&amp;MAX(D32:J32),入力用２年!$J:$J,"○",入力用２年!$E:$E,"",入力用２年!$F:$F,"休工")</f>
        <v>0</v>
      </c>
      <c r="M32" s="124" t="str">
        <f t="shared" si="9"/>
        <v/>
      </c>
      <c r="N32" s="151"/>
      <c r="P32" s="144">
        <f>IFERROR(IF(MONTH(V31+1)=$P$25,V31+1,""),"")</f>
        <v>46264</v>
      </c>
      <c r="Q32" s="129">
        <f t="shared" si="15"/>
        <v>46265</v>
      </c>
      <c r="R32" s="129" t="str">
        <f t="shared" si="15"/>
        <v/>
      </c>
      <c r="S32" s="129" t="str">
        <f t="shared" si="15"/>
        <v/>
      </c>
      <c r="T32" s="129" t="str">
        <f t="shared" si="15"/>
        <v/>
      </c>
      <c r="U32" s="129" t="str">
        <f t="shared" si="15"/>
        <v/>
      </c>
      <c r="V32" s="130" t="str">
        <f t="shared" si="15"/>
        <v/>
      </c>
      <c r="W32" s="160">
        <f>COUNTIFS(入力用２年!B:B,"&gt;="&amp;MIN(P32:V32),入力用２年!B:B,"&lt;="&amp;MAX(P32:V32),入力用２年!J:J,"○",入力用２年!E:E,"",入力用２年!D:D,"休日")</f>
        <v>0</v>
      </c>
      <c r="X32" s="166">
        <f>COUNTIFS(入力用２年!$B:$B,"&gt;="&amp;MIN(P32:V32),入力用２年!$B:$B,"&lt;="&amp;MAX(P32:V32),入力用２年!$J:$J,"○",入力用２年!$E:$E,"",入力用２年!$F:$F,"休工")</f>
        <v>0</v>
      </c>
      <c r="Y32" s="124" t="str">
        <f t="shared" si="11"/>
        <v/>
      </c>
      <c r="Z32" s="151"/>
      <c r="AB32" s="144" t="str">
        <f>IFERROR(IF(MONTH(AH31+1)=$AB$25,AH31+1,""),"")</f>
        <v/>
      </c>
      <c r="AC32" s="129" t="str">
        <f t="shared" si="16"/>
        <v/>
      </c>
      <c r="AD32" s="129" t="str">
        <f t="shared" si="16"/>
        <v/>
      </c>
      <c r="AE32" s="129" t="str">
        <f t="shared" si="16"/>
        <v/>
      </c>
      <c r="AF32" s="129" t="str">
        <f t="shared" si="16"/>
        <v/>
      </c>
      <c r="AG32" s="129" t="str">
        <f t="shared" si="16"/>
        <v/>
      </c>
      <c r="AH32" s="130" t="str">
        <f t="shared" si="16"/>
        <v/>
      </c>
      <c r="AI32" s="160">
        <f>COUNTIFS(入力用２年!B:B,"&gt;="&amp;MIN(AB32:AH32),入力用２年!B:B,"&lt;="&amp;MAX(AB32:AH32),入力用２年!J:J,"○",入力用２年!E:E,"",入力用２年!D:D,"休日")</f>
        <v>0</v>
      </c>
      <c r="AJ32" s="123">
        <f>COUNTIFS(入力用２年!$B:$B,"&gt;="&amp;MIN(AB32:AH32),入力用２年!$B:$B,"&lt;="&amp;MAX(AB32:AH32),入力用２年!$J:$J,"○",入力用２年!$E:$E,"",入力用２年!$F:$F,"休工")</f>
        <v>0</v>
      </c>
      <c r="AK32" s="124" t="str">
        <f t="shared" si="13"/>
        <v/>
      </c>
    </row>
    <row r="33" spans="3:37" s="187" customFormat="1" ht="18.75" customHeight="1" x14ac:dyDescent="0.4">
      <c r="D33" s="242"/>
      <c r="E33" s="242"/>
      <c r="F33" s="242"/>
      <c r="G33" s="188"/>
      <c r="H33" s="189"/>
      <c r="I33" s="242"/>
      <c r="J33" s="189"/>
      <c r="K33" s="190">
        <f>SUM(K27:K32)</f>
        <v>0</v>
      </c>
      <c r="L33" s="189"/>
      <c r="M33" s="190"/>
      <c r="N33" s="190"/>
      <c r="O33" s="242"/>
      <c r="P33" s="242"/>
      <c r="Q33" s="242"/>
      <c r="R33" s="242"/>
      <c r="S33" s="188"/>
      <c r="T33" s="189"/>
      <c r="U33" s="242"/>
      <c r="V33" s="189"/>
      <c r="W33" s="190">
        <f>SUM(W27:W32)</f>
        <v>0</v>
      </c>
      <c r="X33" s="189"/>
      <c r="Y33" s="190"/>
      <c r="Z33" s="190"/>
      <c r="AA33" s="242"/>
      <c r="AB33" s="242"/>
      <c r="AC33" s="242"/>
      <c r="AD33" s="242"/>
      <c r="AE33" s="188"/>
      <c r="AF33" s="189"/>
      <c r="AG33" s="242"/>
      <c r="AH33" s="189"/>
      <c r="AI33" s="190">
        <f>SUM(AI27:AI32)</f>
        <v>0</v>
      </c>
      <c r="AK33" s="242"/>
    </row>
    <row r="34" spans="3:37" s="131" customFormat="1" ht="18.75" customHeight="1" thickBot="1" x14ac:dyDescent="0.45">
      <c r="C34" s="297" t="s">
        <v>14</v>
      </c>
      <c r="D34" s="297"/>
      <c r="E34" s="131" t="str">
        <f>IF(H34="-","-",IF(OR(H34&gt;=8/28,L34&gt;=K43),"OK","NG"))</f>
        <v>-</v>
      </c>
      <c r="F34" s="296" t="s">
        <v>54</v>
      </c>
      <c r="G34" s="296"/>
      <c r="H34" s="298" t="str">
        <f>IFERROR(ROUNDDOWN(L34/(COUNTIFS(入力用２年!B:B,"&gt;="&amp;MIN(D37:J42),入力用２年!B:B,"&lt;="&amp;MAX(D37:J42),入力用２年!J:J,"○")-COUNTIFS(入力用２年!B:B,"&gt;="&amp;MIN(D37:J42),入力用２年!B:B,"&lt;="&amp;MAX(D37:J42),入力用２年!J:J,"○",入力用２年!E:E,"&lt;&gt;")),3),"-")</f>
        <v>-</v>
      </c>
      <c r="I34" s="298"/>
      <c r="J34" s="298"/>
      <c r="K34" s="148" t="s">
        <v>89</v>
      </c>
      <c r="L34" s="135">
        <f>COUNTIFS(入力用２年!B:B,"&gt;="&amp;MIN(D37:J42),入力用２年!B:B,"&lt;="&amp;MAX(D37:J42),入力用２年!J:J,"○",入力用２年!F:F,"休工",入力用２年!E:E,"")</f>
        <v>0</v>
      </c>
      <c r="M34" s="115"/>
      <c r="N34" s="115"/>
      <c r="O34" s="297" t="s">
        <v>14</v>
      </c>
      <c r="P34" s="297"/>
      <c r="Q34" s="131" t="str">
        <f>IF(T34="-","-",IF(OR(T34&gt;=8/28,X34&gt;=W43),"OK","NG"))</f>
        <v>-</v>
      </c>
      <c r="R34" s="296" t="s">
        <v>54</v>
      </c>
      <c r="S34" s="296"/>
      <c r="T34" s="298" t="str">
        <f>IFERROR(ROUNDDOWN(X34/(COUNTIFS(入力用２年!B:B,"&gt;="&amp;MIN(P37:V42),入力用２年!B:B,"&lt;="&amp;MAX(P37:V42),入力用２年!J:J,"○")-COUNTIFS(入力用２年!B:B,"&gt;="&amp;MIN(P37:V42),入力用２年!B:B,"&lt;="&amp;MAX(P37:V42),入力用２年!J:J,"○",入力用２年!E:E,"&lt;&gt;")),3),"-")</f>
        <v>-</v>
      </c>
      <c r="U34" s="298"/>
      <c r="V34" s="298"/>
      <c r="W34" s="148" t="s">
        <v>89</v>
      </c>
      <c r="X34" s="135">
        <f>COUNTIFS(入力用２年!B:B,"&gt;="&amp;MIN(P37:V42),入力用２年!B:B,"&lt;="&amp;MAX(P37:V42),入力用２年!J:J,"○",入力用２年!F:F,"休工",入力用２年!E:E,"")</f>
        <v>0</v>
      </c>
      <c r="Y34" s="115"/>
      <c r="Z34" s="115"/>
      <c r="AA34" s="297" t="s">
        <v>14</v>
      </c>
      <c r="AB34" s="297"/>
      <c r="AC34" s="131" t="str">
        <f>IF(AF34="-","-",IF(OR(AF34&gt;=8/28,AJ34&gt;=AI43),"OK","NG"))</f>
        <v>-</v>
      </c>
      <c r="AD34" s="296" t="s">
        <v>54</v>
      </c>
      <c r="AE34" s="296"/>
      <c r="AF34" s="298" t="str">
        <f>IFERROR(ROUNDDOWN(AJ34/(COUNTIFS(入力用２年!B:B,"&gt;="&amp;MIN(AB37:AH42),入力用２年!B:B,"&lt;="&amp;MAX(AB37:AH42),入力用２年!J:J,"○")-COUNTIFS(入力用２年!B:B,"&gt;="&amp;MIN(AB37:AH42),入力用２年!B:B,"&lt;="&amp;MAX(AB37:AH42),入力用２年!J:J,"○",入力用２年!E:E,"&lt;&gt;")),3),"-")</f>
        <v>-</v>
      </c>
      <c r="AG34" s="298"/>
      <c r="AH34" s="298"/>
      <c r="AI34" s="148" t="s">
        <v>89</v>
      </c>
      <c r="AJ34" s="135">
        <f>COUNTIFS(入力用２年!B:B,"&gt;="&amp;MIN(AB37:AH42),入力用２年!B:B,"&lt;="&amp;MAX(AB37:AH42),入力用２年!J:J,"○",入力用２年!F:F,"休工",入力用２年!E:E,"")</f>
        <v>0</v>
      </c>
      <c r="AK34" s="115"/>
    </row>
    <row r="35" spans="3:37" s="131" customFormat="1" ht="18.75" customHeight="1" x14ac:dyDescent="0.4">
      <c r="D35" s="132">
        <v>10</v>
      </c>
      <c r="E35" s="133" t="s">
        <v>4</v>
      </c>
      <c r="F35" s="133"/>
      <c r="G35" s="133"/>
      <c r="H35" s="133"/>
      <c r="I35" s="133"/>
      <c r="J35" s="157"/>
      <c r="K35" s="290" t="s">
        <v>60</v>
      </c>
      <c r="L35" s="291"/>
      <c r="M35" s="292"/>
      <c r="N35" s="149"/>
      <c r="P35" s="132">
        <v>11</v>
      </c>
      <c r="Q35" s="133" t="s">
        <v>4</v>
      </c>
      <c r="R35" s="133"/>
      <c r="S35" s="133"/>
      <c r="T35" s="133"/>
      <c r="U35" s="133"/>
      <c r="V35" s="157"/>
      <c r="W35" s="290" t="s">
        <v>60</v>
      </c>
      <c r="X35" s="291"/>
      <c r="Y35" s="292"/>
      <c r="Z35" s="149"/>
      <c r="AB35" s="132">
        <v>12</v>
      </c>
      <c r="AC35" s="133" t="s">
        <v>4</v>
      </c>
      <c r="AD35" s="133"/>
      <c r="AE35" s="133"/>
      <c r="AF35" s="133"/>
      <c r="AG35" s="133"/>
      <c r="AH35" s="157"/>
      <c r="AI35" s="290" t="s">
        <v>60</v>
      </c>
      <c r="AJ35" s="291"/>
      <c r="AK35" s="292"/>
    </row>
    <row r="36" spans="3:37" s="131" customFormat="1" ht="27" customHeight="1" x14ac:dyDescent="0.4">
      <c r="D36" s="136" t="s">
        <v>5</v>
      </c>
      <c r="E36" s="137" t="s">
        <v>3</v>
      </c>
      <c r="F36" s="137" t="s">
        <v>6</v>
      </c>
      <c r="G36" s="137" t="s">
        <v>7</v>
      </c>
      <c r="H36" s="137" t="s">
        <v>8</v>
      </c>
      <c r="I36" s="137" t="s">
        <v>9</v>
      </c>
      <c r="J36" s="158" t="s">
        <v>10</v>
      </c>
      <c r="K36" s="139" t="s">
        <v>50</v>
      </c>
      <c r="L36" s="140" t="s">
        <v>89</v>
      </c>
      <c r="M36" s="141" t="s">
        <v>51</v>
      </c>
      <c r="N36" s="150"/>
      <c r="P36" s="136" t="s">
        <v>5</v>
      </c>
      <c r="Q36" s="137" t="s">
        <v>3</v>
      </c>
      <c r="R36" s="137" t="s">
        <v>6</v>
      </c>
      <c r="S36" s="137" t="s">
        <v>7</v>
      </c>
      <c r="T36" s="137" t="s">
        <v>8</v>
      </c>
      <c r="U36" s="137" t="s">
        <v>9</v>
      </c>
      <c r="V36" s="158" t="s">
        <v>10</v>
      </c>
      <c r="W36" s="139" t="s">
        <v>50</v>
      </c>
      <c r="X36" s="140" t="s">
        <v>89</v>
      </c>
      <c r="Y36" s="141" t="s">
        <v>51</v>
      </c>
      <c r="Z36" s="150"/>
      <c r="AB36" s="136" t="s">
        <v>5</v>
      </c>
      <c r="AC36" s="137" t="s">
        <v>3</v>
      </c>
      <c r="AD36" s="137" t="s">
        <v>6</v>
      </c>
      <c r="AE36" s="137" t="s">
        <v>7</v>
      </c>
      <c r="AF36" s="137" t="s">
        <v>8</v>
      </c>
      <c r="AG36" s="137" t="s">
        <v>9</v>
      </c>
      <c r="AH36" s="158" t="s">
        <v>10</v>
      </c>
      <c r="AI36" s="139" t="s">
        <v>50</v>
      </c>
      <c r="AJ36" s="140" t="s">
        <v>89</v>
      </c>
      <c r="AK36" s="141" t="s">
        <v>51</v>
      </c>
    </row>
    <row r="37" spans="3:37" s="131" customFormat="1" ht="15.75" customHeight="1" x14ac:dyDescent="0.4">
      <c r="D37" s="142" t="str">
        <f>IF(B37&lt;&gt;"",B37+1,IF(TEXT(EDATE(MIN($AB$27:$AH$27),1),"aaa")=D36,EDATE(MIN($AB$27:$AH$27),1),""))</f>
        <v/>
      </c>
      <c r="E37" s="127" t="str">
        <f t="shared" ref="E37:J37" si="17">IF(D37&lt;&gt;"",D37+1,IF(TEXT(EDATE(MIN($AB$27:$AH$27),1),"aaa")=E36,EDATE(MIN($AB$27:$AH$27),1),""))</f>
        <v/>
      </c>
      <c r="F37" s="127" t="str">
        <f t="shared" si="17"/>
        <v/>
      </c>
      <c r="G37" s="127" t="str">
        <f t="shared" si="17"/>
        <v/>
      </c>
      <c r="H37" s="127">
        <f t="shared" si="17"/>
        <v>46296</v>
      </c>
      <c r="I37" s="127">
        <f t="shared" si="17"/>
        <v>46297</v>
      </c>
      <c r="J37" s="128">
        <f t="shared" si="17"/>
        <v>46298</v>
      </c>
      <c r="K37" s="159">
        <f>COUNTIFS(入力用２年!B:B,"&gt;="&amp;MIN(D37:J37),入力用２年!B:B,"&lt;="&amp;MAX(D37:J37),入力用２年!J:J,"○",入力用２年!E:E,"",入力用２年!D:D,"休日")</f>
        <v>0</v>
      </c>
      <c r="L37" s="112">
        <f>COUNTIFS(入力用２年!$B:$B,"&gt;="&amp;MIN(D37:J37),入力用２年!$B:$B,"&lt;="&amp;MAX(D37:J37),入力用２年!$J:$J,"○",入力用２年!$E:$E,"",入力用２年!$F:$F,"休工")</f>
        <v>0</v>
      </c>
      <c r="M37" s="121" t="str">
        <f t="shared" ref="M37:M42" si="18">IF(K37=0,"",IF(K37=0,"-",IF(L37&gt;=K37,"〇",IF(L37&lt;=K37,"×"))))</f>
        <v/>
      </c>
      <c r="N37" s="151"/>
      <c r="P37" s="142">
        <f t="shared" ref="P37:V37" si="19">IF(O37&lt;&gt;"",O37+1,IF(TEXT(EDATE(MIN($D$37:$J$37),1),"aaa")=P36,EDATE(MIN($D$37:$J$37),1),""))</f>
        <v>46327</v>
      </c>
      <c r="Q37" s="127">
        <f t="shared" si="19"/>
        <v>46328</v>
      </c>
      <c r="R37" s="127">
        <f t="shared" si="19"/>
        <v>46329</v>
      </c>
      <c r="S37" s="127">
        <f t="shared" si="19"/>
        <v>46330</v>
      </c>
      <c r="T37" s="127">
        <f t="shared" si="19"/>
        <v>46331</v>
      </c>
      <c r="U37" s="127">
        <f t="shared" si="19"/>
        <v>46332</v>
      </c>
      <c r="V37" s="128">
        <f t="shared" si="19"/>
        <v>46333</v>
      </c>
      <c r="W37" s="159">
        <f>COUNTIFS(入力用２年!B:B,"&gt;="&amp;MIN(P37:V37),入力用２年!B:B,"&lt;="&amp;MAX(P37:V37),入力用２年!J:J,"○",入力用２年!E:E,"",入力用２年!D:D,"休日")</f>
        <v>0</v>
      </c>
      <c r="X37" s="112">
        <f>COUNTIFS(入力用２年!$B:$B,"&gt;="&amp;MIN(P37:V37),入力用２年!$B:$B,"&lt;="&amp;MAX(P37:V37),入力用２年!$J:$J,"○",入力用２年!$E:$E,"",入力用２年!$F:$F,"休工")</f>
        <v>0</v>
      </c>
      <c r="Y37" s="121" t="str">
        <f t="shared" ref="Y37:Y42" si="20">IF(W37=0,"",IF(W37=0,"-",IF(X37&gt;=W37,"〇",IF(X37&lt;=W37,"×"))))</f>
        <v/>
      </c>
      <c r="Z37" s="151"/>
      <c r="AB37" s="142" t="str">
        <f t="shared" ref="AB37:AH37" si="21">IF(AA37&lt;&gt;"",AA37+1,IF(TEXT(EDATE(MIN($P$37:$V$37),1),"aaa")=AB36,EDATE(MIN($P$37:$V$37),1),""))</f>
        <v/>
      </c>
      <c r="AC37" s="127" t="str">
        <f t="shared" si="21"/>
        <v/>
      </c>
      <c r="AD37" s="127">
        <f t="shared" si="21"/>
        <v>46357</v>
      </c>
      <c r="AE37" s="127">
        <f t="shared" si="21"/>
        <v>46358</v>
      </c>
      <c r="AF37" s="127">
        <f t="shared" si="21"/>
        <v>46359</v>
      </c>
      <c r="AG37" s="127">
        <f t="shared" si="21"/>
        <v>46360</v>
      </c>
      <c r="AH37" s="128">
        <f t="shared" si="21"/>
        <v>46361</v>
      </c>
      <c r="AI37" s="159">
        <f>COUNTIFS(入力用２年!B:B,"&gt;="&amp;MIN(AB37:AH37),入力用２年!B:B,"&lt;="&amp;MAX(AB37:AH37),入力用２年!J:J,"○",入力用２年!E:E,"",入力用２年!D:D,"休日")</f>
        <v>0</v>
      </c>
      <c r="AJ37" s="112">
        <f>COUNTIFS(入力用２年!$B:$B,"&gt;="&amp;MIN(AB37:AH37),入力用２年!$B:$B,"&lt;="&amp;MAX(AB37:AH37),入力用２年!$J:$J,"○",入力用２年!$E:$E,"",入力用２年!$F:$F,"休工")</f>
        <v>0</v>
      </c>
      <c r="AK37" s="121" t="str">
        <f t="shared" ref="AK37:AK42" si="22">IF(AI37=0,"",IF(AI37=0,"-",IF(AJ37&gt;=AI37,"〇",IF(AJ37&lt;=AI37,"×"))))</f>
        <v/>
      </c>
    </row>
    <row r="38" spans="3:37" s="131" customFormat="1" ht="15.75" customHeight="1" x14ac:dyDescent="0.4">
      <c r="D38" s="142">
        <f>IFERROR(IF(MONTH(J37+1)=$D$35,J37+1,""),"")</f>
        <v>46299</v>
      </c>
      <c r="E38" s="127">
        <f t="shared" ref="E38:J42" si="23">IFERROR(IF(MONTH(D38+1)=$D$35,D38+1,""),"")</f>
        <v>46300</v>
      </c>
      <c r="F38" s="127">
        <f t="shared" si="23"/>
        <v>46301</v>
      </c>
      <c r="G38" s="127">
        <f t="shared" si="23"/>
        <v>46302</v>
      </c>
      <c r="H38" s="127">
        <f t="shared" si="23"/>
        <v>46303</v>
      </c>
      <c r="I38" s="127">
        <f t="shared" si="23"/>
        <v>46304</v>
      </c>
      <c r="J38" s="128">
        <f t="shared" si="23"/>
        <v>46305</v>
      </c>
      <c r="K38" s="159">
        <f>COUNTIFS(入力用２年!B:B,"&gt;="&amp;MIN(D38:J38),入力用２年!B:B,"&lt;="&amp;MAX(D38:J38),入力用２年!J:J,"○",入力用２年!E:E,"",入力用２年!D:D,"休日")</f>
        <v>0</v>
      </c>
      <c r="L38" s="112">
        <f>COUNTIFS(入力用２年!$B:$B,"&gt;="&amp;MIN(D38:J38),入力用２年!$B:$B,"&lt;="&amp;MAX(D38:J38),入力用２年!$J:$J,"○",入力用２年!$E:$E,"",入力用２年!$F:$F,"休工")</f>
        <v>0</v>
      </c>
      <c r="M38" s="121" t="str">
        <f t="shared" si="18"/>
        <v/>
      </c>
      <c r="N38" s="151"/>
      <c r="P38" s="142">
        <f>IFERROR(IF(MONTH(V37+1)=$P$35,V37+1,""),"")</f>
        <v>46334</v>
      </c>
      <c r="Q38" s="127">
        <f t="shared" ref="Q38:V42" si="24">IFERROR(IF(MONTH(P38+1)=$P$35,P38+1,""),"")</f>
        <v>46335</v>
      </c>
      <c r="R38" s="127">
        <f t="shared" si="24"/>
        <v>46336</v>
      </c>
      <c r="S38" s="127">
        <f t="shared" si="24"/>
        <v>46337</v>
      </c>
      <c r="T38" s="127">
        <f t="shared" si="24"/>
        <v>46338</v>
      </c>
      <c r="U38" s="127">
        <f t="shared" si="24"/>
        <v>46339</v>
      </c>
      <c r="V38" s="128">
        <f t="shared" si="24"/>
        <v>46340</v>
      </c>
      <c r="W38" s="159">
        <f>COUNTIFS(入力用２年!B:B,"&gt;="&amp;MIN(P38:V38),入力用２年!B:B,"&lt;="&amp;MAX(P38:V38),入力用２年!J:J,"○",入力用２年!E:E,"",入力用２年!D:D,"休日")</f>
        <v>0</v>
      </c>
      <c r="X38" s="112">
        <f>COUNTIFS(入力用２年!$B:$B,"&gt;="&amp;MIN(P38:V38),入力用２年!$B:$B,"&lt;="&amp;MAX(P38:V38),入力用２年!$J:$J,"○",入力用２年!$E:$E,"",入力用２年!$F:$F,"休工")</f>
        <v>0</v>
      </c>
      <c r="Y38" s="121" t="str">
        <f t="shared" si="20"/>
        <v/>
      </c>
      <c r="Z38" s="151"/>
      <c r="AB38" s="142">
        <f>IFERROR(IF(MONTH(AH37+1)=$AB$35,AH37+1,""),"")</f>
        <v>46362</v>
      </c>
      <c r="AC38" s="127">
        <f t="shared" ref="AC38:AH42" si="25">IFERROR(IF(MONTH(AB38+1)=$AB$35,AB38+1,""),"")</f>
        <v>46363</v>
      </c>
      <c r="AD38" s="127">
        <f t="shared" si="25"/>
        <v>46364</v>
      </c>
      <c r="AE38" s="127">
        <f t="shared" si="25"/>
        <v>46365</v>
      </c>
      <c r="AF38" s="127">
        <f t="shared" si="25"/>
        <v>46366</v>
      </c>
      <c r="AG38" s="127">
        <f t="shared" si="25"/>
        <v>46367</v>
      </c>
      <c r="AH38" s="128">
        <f t="shared" si="25"/>
        <v>46368</v>
      </c>
      <c r="AI38" s="159">
        <f>COUNTIFS(入力用２年!B:B,"&gt;="&amp;MIN(AB38:AH38),入力用２年!B:B,"&lt;="&amp;MAX(AB38:AH38),入力用２年!J:J,"○",入力用２年!E:E,"",入力用２年!D:D,"休日")</f>
        <v>0</v>
      </c>
      <c r="AJ38" s="112">
        <f>COUNTIFS(入力用２年!$B:$B,"&gt;="&amp;MIN(AB38:AH38),入力用２年!$B:$B,"&lt;="&amp;MAX(AB38:AH38),入力用２年!$J:$J,"○",入力用２年!$E:$E,"",入力用２年!$F:$F,"休工")</f>
        <v>0</v>
      </c>
      <c r="AK38" s="121" t="str">
        <f t="shared" si="22"/>
        <v/>
      </c>
    </row>
    <row r="39" spans="3:37" s="131" customFormat="1" ht="15.75" customHeight="1" x14ac:dyDescent="0.4">
      <c r="D39" s="142">
        <f>IFERROR(IF(MONTH(J38+1)=$D$35,J38+1,""),"")</f>
        <v>46306</v>
      </c>
      <c r="E39" s="127">
        <f t="shared" si="23"/>
        <v>46307</v>
      </c>
      <c r="F39" s="127">
        <f t="shared" si="23"/>
        <v>46308</v>
      </c>
      <c r="G39" s="127">
        <f t="shared" si="23"/>
        <v>46309</v>
      </c>
      <c r="H39" s="127">
        <f t="shared" si="23"/>
        <v>46310</v>
      </c>
      <c r="I39" s="127">
        <f t="shared" si="23"/>
        <v>46311</v>
      </c>
      <c r="J39" s="128">
        <f t="shared" si="23"/>
        <v>46312</v>
      </c>
      <c r="K39" s="159">
        <f>COUNTIFS(入力用２年!B:B,"&gt;="&amp;MIN(D39:J39),入力用２年!B:B,"&lt;="&amp;MAX(D39:J39),入力用２年!J:J,"○",入力用２年!E:E,"",入力用２年!D:D,"休日")</f>
        <v>0</v>
      </c>
      <c r="L39" s="112">
        <f>COUNTIFS(入力用２年!$B:$B,"&gt;="&amp;MIN(D39:J39),入力用２年!$B:$B,"&lt;="&amp;MAX(D39:J39),入力用２年!$J:$J,"○",入力用２年!$E:$E,"",入力用２年!$F:$F,"休工")</f>
        <v>0</v>
      </c>
      <c r="M39" s="121" t="str">
        <f t="shared" si="18"/>
        <v/>
      </c>
      <c r="N39" s="151"/>
      <c r="P39" s="142">
        <f>IFERROR(IF(MONTH(V38+1)=$P$35,V38+1,""),"")</f>
        <v>46341</v>
      </c>
      <c r="Q39" s="127">
        <f t="shared" si="24"/>
        <v>46342</v>
      </c>
      <c r="R39" s="127">
        <f t="shared" si="24"/>
        <v>46343</v>
      </c>
      <c r="S39" s="127">
        <f t="shared" si="24"/>
        <v>46344</v>
      </c>
      <c r="T39" s="127">
        <f t="shared" si="24"/>
        <v>46345</v>
      </c>
      <c r="U39" s="127">
        <f t="shared" si="24"/>
        <v>46346</v>
      </c>
      <c r="V39" s="128">
        <f t="shared" si="24"/>
        <v>46347</v>
      </c>
      <c r="W39" s="159">
        <f>COUNTIFS(入力用２年!B:B,"&gt;="&amp;MIN(P39:V39),入力用２年!B:B,"&lt;="&amp;MAX(P39:V39),入力用２年!J:J,"○",入力用２年!E:E,"",入力用２年!D:D,"休日")</f>
        <v>0</v>
      </c>
      <c r="X39" s="112">
        <f>COUNTIFS(入力用２年!$B:$B,"&gt;="&amp;MIN(P39:V39),入力用２年!$B:$B,"&lt;="&amp;MAX(P39:V39),入力用２年!$J:$J,"○",入力用２年!$E:$E,"",入力用２年!$F:$F,"休工")</f>
        <v>0</v>
      </c>
      <c r="Y39" s="121" t="str">
        <f t="shared" si="20"/>
        <v/>
      </c>
      <c r="Z39" s="151"/>
      <c r="AB39" s="142">
        <f>IFERROR(IF(MONTH(AH38+1)=$AB$35,AH38+1,""),"")</f>
        <v>46369</v>
      </c>
      <c r="AC39" s="127">
        <f t="shared" si="25"/>
        <v>46370</v>
      </c>
      <c r="AD39" s="127">
        <f t="shared" si="25"/>
        <v>46371</v>
      </c>
      <c r="AE39" s="127">
        <f t="shared" si="25"/>
        <v>46372</v>
      </c>
      <c r="AF39" s="127">
        <f t="shared" si="25"/>
        <v>46373</v>
      </c>
      <c r="AG39" s="127">
        <f t="shared" si="25"/>
        <v>46374</v>
      </c>
      <c r="AH39" s="128">
        <f t="shared" si="25"/>
        <v>46375</v>
      </c>
      <c r="AI39" s="159">
        <f>COUNTIFS(入力用２年!B:B,"&gt;="&amp;MIN(AB39:AH39),入力用２年!B:B,"&lt;="&amp;MAX(AB39:AH39),入力用２年!J:J,"○",入力用２年!E:E,"",入力用２年!D:D,"休日")</f>
        <v>0</v>
      </c>
      <c r="AJ39" s="112">
        <f>COUNTIFS(入力用２年!$B:$B,"&gt;="&amp;MIN(AB39:AH39),入力用２年!$B:$B,"&lt;="&amp;MAX(AB39:AH39),入力用２年!$J:$J,"○",入力用２年!$E:$E,"",入力用２年!$F:$F,"休工")</f>
        <v>0</v>
      </c>
      <c r="AK39" s="121" t="str">
        <f t="shared" si="22"/>
        <v/>
      </c>
    </row>
    <row r="40" spans="3:37" s="131" customFormat="1" ht="15.75" customHeight="1" x14ac:dyDescent="0.4">
      <c r="D40" s="142">
        <f>IFERROR(IF(MONTH(J39+1)=$D$35,J39+1,""),"")</f>
        <v>46313</v>
      </c>
      <c r="E40" s="127">
        <f t="shared" si="23"/>
        <v>46314</v>
      </c>
      <c r="F40" s="127">
        <f t="shared" si="23"/>
        <v>46315</v>
      </c>
      <c r="G40" s="127">
        <f t="shared" si="23"/>
        <v>46316</v>
      </c>
      <c r="H40" s="127">
        <f t="shared" si="23"/>
        <v>46317</v>
      </c>
      <c r="I40" s="127">
        <f t="shared" si="23"/>
        <v>46318</v>
      </c>
      <c r="J40" s="128">
        <f t="shared" si="23"/>
        <v>46319</v>
      </c>
      <c r="K40" s="159">
        <f>COUNTIFS(入力用２年!B:B,"&gt;="&amp;MIN(D40:J40),入力用２年!B:B,"&lt;="&amp;MAX(D40:J40),入力用２年!J:J,"○",入力用２年!E:E,"",入力用２年!D:D,"休日")</f>
        <v>0</v>
      </c>
      <c r="L40" s="112">
        <f>COUNTIFS(入力用２年!$B:$B,"&gt;="&amp;MIN(D40:J40),入力用２年!$B:$B,"&lt;="&amp;MAX(D40:J40),入力用２年!$J:$J,"○",入力用２年!$E:$E,"",入力用２年!$F:$F,"休工")</f>
        <v>0</v>
      </c>
      <c r="M40" s="121" t="str">
        <f t="shared" si="18"/>
        <v/>
      </c>
      <c r="N40" s="151"/>
      <c r="P40" s="142">
        <f>IFERROR(IF(MONTH(V39+1)=$P$35,V39+1,""),"")</f>
        <v>46348</v>
      </c>
      <c r="Q40" s="127">
        <f t="shared" si="24"/>
        <v>46349</v>
      </c>
      <c r="R40" s="127">
        <f t="shared" si="24"/>
        <v>46350</v>
      </c>
      <c r="S40" s="127">
        <f t="shared" si="24"/>
        <v>46351</v>
      </c>
      <c r="T40" s="127">
        <f t="shared" si="24"/>
        <v>46352</v>
      </c>
      <c r="U40" s="127">
        <f t="shared" si="24"/>
        <v>46353</v>
      </c>
      <c r="V40" s="128">
        <f t="shared" si="24"/>
        <v>46354</v>
      </c>
      <c r="W40" s="159">
        <f>COUNTIFS(入力用２年!B:B,"&gt;="&amp;MIN(P40:V40),入力用２年!B:B,"&lt;="&amp;MAX(P40:V40),入力用２年!J:J,"○",入力用２年!E:E,"",入力用２年!D:D,"休日")</f>
        <v>0</v>
      </c>
      <c r="X40" s="112">
        <f>COUNTIFS(入力用２年!$B:$B,"&gt;="&amp;MIN(P40:V40),入力用２年!$B:$B,"&lt;="&amp;MAX(P40:V40),入力用２年!$J:$J,"○",入力用２年!$E:$E,"",入力用２年!$F:$F,"休工")</f>
        <v>0</v>
      </c>
      <c r="Y40" s="121" t="str">
        <f t="shared" si="20"/>
        <v/>
      </c>
      <c r="Z40" s="151"/>
      <c r="AB40" s="142">
        <f>IFERROR(IF(MONTH(AH39+1)=$AB$35,AH39+1,""),"")</f>
        <v>46376</v>
      </c>
      <c r="AC40" s="127">
        <f t="shared" si="25"/>
        <v>46377</v>
      </c>
      <c r="AD40" s="127">
        <f t="shared" si="25"/>
        <v>46378</v>
      </c>
      <c r="AE40" s="127">
        <f t="shared" si="25"/>
        <v>46379</v>
      </c>
      <c r="AF40" s="127">
        <f t="shared" si="25"/>
        <v>46380</v>
      </c>
      <c r="AG40" s="127">
        <f t="shared" si="25"/>
        <v>46381</v>
      </c>
      <c r="AH40" s="128">
        <f t="shared" si="25"/>
        <v>46382</v>
      </c>
      <c r="AI40" s="159">
        <f>COUNTIFS(入力用２年!B:B,"&gt;="&amp;MIN(AB40:AH40),入力用２年!B:B,"&lt;="&amp;MAX(AB40:AH40),入力用２年!J:J,"○",入力用２年!E:E,"",入力用２年!D:D,"休日")</f>
        <v>0</v>
      </c>
      <c r="AJ40" s="112">
        <f>COUNTIFS(入力用２年!$B:$B,"&gt;="&amp;MIN(AB40:AH40),入力用２年!$B:$B,"&lt;="&amp;MAX(AB40:AH40),入力用２年!$J:$J,"○",入力用２年!$E:$E,"",入力用２年!$F:$F,"休工")</f>
        <v>0</v>
      </c>
      <c r="AK40" s="121" t="str">
        <f t="shared" si="22"/>
        <v/>
      </c>
    </row>
    <row r="41" spans="3:37" s="131" customFormat="1" ht="15.75" customHeight="1" x14ac:dyDescent="0.4">
      <c r="D41" s="142">
        <f>IFERROR(IF(MONTH(J40+1)=$D$35,J40+1,""),"")</f>
        <v>46320</v>
      </c>
      <c r="E41" s="127">
        <f t="shared" si="23"/>
        <v>46321</v>
      </c>
      <c r="F41" s="127">
        <f t="shared" si="23"/>
        <v>46322</v>
      </c>
      <c r="G41" s="127">
        <f t="shared" si="23"/>
        <v>46323</v>
      </c>
      <c r="H41" s="127">
        <f t="shared" si="23"/>
        <v>46324</v>
      </c>
      <c r="I41" s="127">
        <f t="shared" si="23"/>
        <v>46325</v>
      </c>
      <c r="J41" s="128">
        <f t="shared" si="23"/>
        <v>46326</v>
      </c>
      <c r="K41" s="159">
        <f>COUNTIFS(入力用２年!B:B,"&gt;="&amp;MIN(D41:J41),入力用２年!B:B,"&lt;="&amp;MAX(D41:J41),入力用２年!J:J,"○",入力用２年!E:E,"",入力用２年!D:D,"休日")</f>
        <v>0</v>
      </c>
      <c r="L41" s="112">
        <f>COUNTIFS(入力用２年!$B:$B,"&gt;="&amp;MIN(D41:J41),入力用２年!$B:$B,"&lt;="&amp;MAX(D41:J41),入力用２年!$J:$J,"○",入力用２年!$E:$E,"",入力用２年!$F:$F,"休工")</f>
        <v>0</v>
      </c>
      <c r="M41" s="121" t="str">
        <f t="shared" si="18"/>
        <v/>
      </c>
      <c r="N41" s="151"/>
      <c r="P41" s="142">
        <f>IFERROR(IF(MONTH(V40+1)=$P$35,V40+1,""),"")</f>
        <v>46355</v>
      </c>
      <c r="Q41" s="127">
        <f t="shared" si="24"/>
        <v>46356</v>
      </c>
      <c r="R41" s="127" t="str">
        <f t="shared" si="24"/>
        <v/>
      </c>
      <c r="S41" s="127" t="str">
        <f t="shared" si="24"/>
        <v/>
      </c>
      <c r="T41" s="127" t="str">
        <f t="shared" si="24"/>
        <v/>
      </c>
      <c r="U41" s="127" t="str">
        <f t="shared" si="24"/>
        <v/>
      </c>
      <c r="V41" s="128" t="str">
        <f t="shared" si="24"/>
        <v/>
      </c>
      <c r="W41" s="159">
        <f>COUNTIFS(入力用２年!B:B,"&gt;="&amp;MIN(P41:V41),入力用２年!B:B,"&lt;="&amp;MAX(P41:V41),入力用２年!J:J,"○",入力用２年!E:E,"",入力用２年!D:D,"休日")</f>
        <v>0</v>
      </c>
      <c r="X41" s="112">
        <f>COUNTIFS(入力用２年!$B:$B,"&gt;="&amp;MIN(P41:V41),入力用２年!$B:$B,"&lt;="&amp;MAX(P41:V41),入力用２年!$J:$J,"○",入力用２年!$E:$E,"",入力用２年!$F:$F,"休工")</f>
        <v>0</v>
      </c>
      <c r="Y41" s="121" t="str">
        <f t="shared" si="20"/>
        <v/>
      </c>
      <c r="Z41" s="151"/>
      <c r="AB41" s="142">
        <f>IFERROR(IF(MONTH(AH40+1)=$AB$35,AH40+1,""),"")</f>
        <v>46383</v>
      </c>
      <c r="AC41" s="127">
        <f t="shared" si="25"/>
        <v>46384</v>
      </c>
      <c r="AD41" s="127">
        <f t="shared" si="25"/>
        <v>46385</v>
      </c>
      <c r="AE41" s="127">
        <f t="shared" si="25"/>
        <v>46386</v>
      </c>
      <c r="AF41" s="127">
        <f t="shared" si="25"/>
        <v>46387</v>
      </c>
      <c r="AG41" s="127" t="str">
        <f t="shared" si="25"/>
        <v/>
      </c>
      <c r="AH41" s="128" t="str">
        <f t="shared" si="25"/>
        <v/>
      </c>
      <c r="AI41" s="159">
        <f>COUNTIFS(入力用２年!B:B,"&gt;="&amp;MIN(AB41:AH41),入力用２年!B:B,"&lt;="&amp;MAX(AB41:AH41),入力用２年!J:J,"○",入力用２年!E:E,"",入力用２年!D:D,"休日")</f>
        <v>0</v>
      </c>
      <c r="AJ41" s="112">
        <f>COUNTIFS(入力用２年!$B:$B,"&gt;="&amp;MIN(AB41:AH41),入力用２年!$B:$B,"&lt;="&amp;MAX(AB41:AH41),入力用２年!$J:$J,"○",入力用２年!$E:$E,"",入力用２年!$F:$F,"休工")</f>
        <v>0</v>
      </c>
      <c r="AK41" s="121" t="str">
        <f t="shared" si="22"/>
        <v/>
      </c>
    </row>
    <row r="42" spans="3:37" s="131" customFormat="1" ht="15.75" customHeight="1" thickBot="1" x14ac:dyDescent="0.45">
      <c r="D42" s="144" t="str">
        <f>IFERROR(IF(MONTH(J41+1)=$D$35,J41+1,""),"")</f>
        <v/>
      </c>
      <c r="E42" s="129" t="str">
        <f t="shared" si="23"/>
        <v/>
      </c>
      <c r="F42" s="129" t="str">
        <f t="shared" si="23"/>
        <v/>
      </c>
      <c r="G42" s="129" t="str">
        <f t="shared" si="23"/>
        <v/>
      </c>
      <c r="H42" s="129" t="str">
        <f t="shared" si="23"/>
        <v/>
      </c>
      <c r="I42" s="129" t="str">
        <f t="shared" si="23"/>
        <v/>
      </c>
      <c r="J42" s="130" t="str">
        <f t="shared" si="23"/>
        <v/>
      </c>
      <c r="K42" s="160">
        <f>COUNTIFS(入力用２年!B:B,"&gt;="&amp;MIN(D42:J42),入力用２年!B:B,"&lt;="&amp;MAX(D42:J42),入力用２年!J:J,"○",入力用２年!E:E,"",入力用２年!D:D,"休日")</f>
        <v>0</v>
      </c>
      <c r="L42" s="123">
        <f>COUNTIFS(入力用２年!$B:$B,"&gt;="&amp;MIN(D42:J42),入力用２年!$B:$B,"&lt;="&amp;MAX(D42:J42),入力用２年!$J:$J,"○",入力用２年!$E:$E,"",入力用２年!$F:$F,"休工")</f>
        <v>0</v>
      </c>
      <c r="M42" s="124" t="str">
        <f t="shared" si="18"/>
        <v/>
      </c>
      <c r="N42" s="151"/>
      <c r="P42" s="144" t="str">
        <f>IFERROR(IF(MONTH(V41+1)=$P$35,V41+1,""),"")</f>
        <v/>
      </c>
      <c r="Q42" s="129" t="str">
        <f t="shared" si="24"/>
        <v/>
      </c>
      <c r="R42" s="129" t="str">
        <f t="shared" si="24"/>
        <v/>
      </c>
      <c r="S42" s="129" t="str">
        <f t="shared" si="24"/>
        <v/>
      </c>
      <c r="T42" s="129" t="str">
        <f t="shared" si="24"/>
        <v/>
      </c>
      <c r="U42" s="129" t="str">
        <f t="shared" si="24"/>
        <v/>
      </c>
      <c r="V42" s="130" t="str">
        <f t="shared" si="24"/>
        <v/>
      </c>
      <c r="W42" s="160">
        <f>COUNTIFS(入力用２年!B:B,"&gt;="&amp;MIN(P42:V42),入力用２年!B:B,"&lt;="&amp;MAX(P42:V42),入力用２年!J:J,"○",入力用２年!E:E,"",入力用２年!D:D,"休日")</f>
        <v>0</v>
      </c>
      <c r="X42" s="123">
        <f>COUNTIFS(入力用２年!$B:$B,"&gt;="&amp;MIN(P42:V42),入力用２年!$B:$B,"&lt;="&amp;MAX(P42:V42),入力用２年!$J:$J,"○",入力用２年!$E:$E,"",入力用２年!$F:$F,"休工")</f>
        <v>0</v>
      </c>
      <c r="Y42" s="124" t="str">
        <f t="shared" si="20"/>
        <v/>
      </c>
      <c r="Z42" s="151"/>
      <c r="AB42" s="144" t="str">
        <f>IFERROR(IF(MONTH(AH41+1)=$AB$35,AH41+1,""),"")</f>
        <v/>
      </c>
      <c r="AC42" s="129" t="str">
        <f t="shared" si="25"/>
        <v/>
      </c>
      <c r="AD42" s="129" t="str">
        <f t="shared" si="25"/>
        <v/>
      </c>
      <c r="AE42" s="129" t="str">
        <f t="shared" si="25"/>
        <v/>
      </c>
      <c r="AF42" s="129" t="str">
        <f t="shared" si="25"/>
        <v/>
      </c>
      <c r="AG42" s="129" t="str">
        <f t="shared" si="25"/>
        <v/>
      </c>
      <c r="AH42" s="130" t="str">
        <f t="shared" si="25"/>
        <v/>
      </c>
      <c r="AI42" s="160">
        <f>COUNTIFS(入力用２年!B:B,"&gt;="&amp;MIN(AB42:AH42),入力用２年!B:B,"&lt;="&amp;MAX(AB42:AH42),入力用２年!J:J,"○",入力用２年!E:E,"",入力用２年!D:D,"休日")</f>
        <v>0</v>
      </c>
      <c r="AJ42" s="123">
        <f>COUNTIFS(入力用２年!$B:$B,"&gt;="&amp;MIN(AB42:AH42),入力用２年!$B:$B,"&lt;="&amp;MAX(AB42:AH42),入力用２年!$J:$J,"○",入力用２年!$E:$E,"",入力用２年!$F:$F,"休工")</f>
        <v>0</v>
      </c>
      <c r="AK42" s="124" t="str">
        <f t="shared" si="22"/>
        <v/>
      </c>
    </row>
    <row r="43" spans="3:37" s="187" customFormat="1" ht="18.75" customHeight="1" x14ac:dyDescent="0.4">
      <c r="D43" s="242"/>
      <c r="E43" s="242"/>
      <c r="F43" s="242"/>
      <c r="G43" s="188"/>
      <c r="H43" s="189"/>
      <c r="I43" s="242"/>
      <c r="J43" s="189"/>
      <c r="K43" s="190">
        <f>SUM(K37:K42)</f>
        <v>0</v>
      </c>
      <c r="L43" s="190"/>
      <c r="M43" s="190"/>
      <c r="N43" s="190"/>
      <c r="O43" s="242"/>
      <c r="P43" s="242"/>
      <c r="Q43" s="242"/>
      <c r="R43" s="242"/>
      <c r="S43" s="188"/>
      <c r="T43" s="189"/>
      <c r="U43" s="242"/>
      <c r="V43" s="189"/>
      <c r="W43" s="190">
        <f>SUM(W37:W42)</f>
        <v>0</v>
      </c>
      <c r="X43" s="190"/>
      <c r="Y43" s="190"/>
      <c r="Z43" s="190"/>
      <c r="AA43" s="242"/>
      <c r="AB43" s="242"/>
      <c r="AC43" s="242"/>
      <c r="AD43" s="242"/>
      <c r="AE43" s="188"/>
      <c r="AF43" s="189"/>
      <c r="AG43" s="242"/>
      <c r="AH43" s="189"/>
      <c r="AI43" s="190">
        <f>SUM(AI37:AI42)</f>
        <v>0</v>
      </c>
      <c r="AK43" s="242"/>
    </row>
    <row r="44" spans="3:37" s="131" customFormat="1" ht="18.75" customHeight="1" thickBot="1" x14ac:dyDescent="0.45">
      <c r="C44" s="297" t="s">
        <v>14</v>
      </c>
      <c r="D44" s="297"/>
      <c r="E44" s="131" t="str">
        <f>IF(H44="-","-",IF(OR(H44&gt;=8/28,L44&gt;=K53),"OK","NG"))</f>
        <v>-</v>
      </c>
      <c r="F44" s="296" t="s">
        <v>54</v>
      </c>
      <c r="G44" s="296"/>
      <c r="H44" s="298" t="str">
        <f>IFERROR(ROUNDDOWN(L44/(COUNTIFS(入力用２年!B:B,"&gt;="&amp;MIN(D47:J52),入力用２年!B:B,"&lt;="&amp;MAX(D47:J52),入力用２年!J:J,"○")-COUNTIFS(入力用２年!B:B,"&gt;="&amp;MIN(D47:J52),入力用２年!B:B,"&lt;="&amp;MAX(D47:J52),入力用２年!J:J,"○",入力用２年!E:E,"&lt;&gt;")),3),"-")</f>
        <v>-</v>
      </c>
      <c r="I44" s="298"/>
      <c r="J44" s="298"/>
      <c r="K44" s="148" t="s">
        <v>89</v>
      </c>
      <c r="L44" s="135">
        <f>COUNTIFS(入力用２年!B:B,"&gt;="&amp;MIN(D47:J52),入力用２年!B:B,"&lt;="&amp;MAX(D47:J52),入力用２年!J:J,"○",入力用２年!F:F,"休工",入力用２年!E:E,"")</f>
        <v>0</v>
      </c>
      <c r="M44" s="115"/>
      <c r="N44" s="115"/>
      <c r="O44" s="297" t="s">
        <v>14</v>
      </c>
      <c r="P44" s="297"/>
      <c r="Q44" s="131" t="str">
        <f>IF(T44="-","-",IF(OR(T44&gt;=8/28,X44&gt;=W53),"OK","NG"))</f>
        <v>-</v>
      </c>
      <c r="R44" s="296" t="s">
        <v>54</v>
      </c>
      <c r="S44" s="296"/>
      <c r="T44" s="298" t="str">
        <f>IFERROR(ROUNDDOWN(X44/(COUNTIFS(入力用２年!B:B,"&gt;="&amp;MIN(P47:V52),入力用２年!B:B,"&lt;="&amp;MAX(P47:V52),入力用２年!J:J,"○")-COUNTIFS(入力用２年!B:B,"&gt;="&amp;MIN(P47:V52),入力用２年!B:B,"&lt;="&amp;MAX(P47:V52),入力用２年!J:J,"○",入力用２年!E:E,"&lt;&gt;")),3),"-")</f>
        <v>-</v>
      </c>
      <c r="U44" s="298"/>
      <c r="V44" s="298"/>
      <c r="W44" s="148" t="s">
        <v>89</v>
      </c>
      <c r="X44" s="135">
        <f>COUNTIFS(入力用２年!B:B,"&gt;="&amp;MIN(P47:V52),入力用２年!B:B,"&lt;="&amp;MAX(P47:V52),入力用２年!J:J,"○",入力用２年!F:F,"休工",入力用２年!E:E,"")</f>
        <v>0</v>
      </c>
      <c r="Y44" s="115"/>
      <c r="Z44" s="115"/>
      <c r="AA44" s="297" t="s">
        <v>14</v>
      </c>
      <c r="AB44" s="297"/>
      <c r="AC44" s="131" t="str">
        <f>IF(AF44="-","-",IF(OR(AF44&gt;=8/28,AJ44&gt;=AI53),"OK","NG"))</f>
        <v>-</v>
      </c>
      <c r="AD44" s="296" t="s">
        <v>54</v>
      </c>
      <c r="AE44" s="296"/>
      <c r="AF44" s="298" t="str">
        <f>IFERROR(ROUNDDOWN(AJ44/(COUNTIFS(入力用２年!B:B,"&gt;="&amp;MIN(AB47:AH52),入力用２年!B:B,"&lt;="&amp;MAX(AB47:AH52),入力用２年!J:J,"○")-COUNTIFS(入力用２年!B:B,"&gt;="&amp;MIN(AB47:AH52),入力用２年!B:B,"&lt;="&amp;MAX(AB47:AH52),入力用２年!J:J,"○",入力用２年!E:E,"&lt;&gt;")),3),"-")</f>
        <v>-</v>
      </c>
      <c r="AG44" s="298"/>
      <c r="AH44" s="298"/>
      <c r="AI44" s="148" t="s">
        <v>89</v>
      </c>
      <c r="AJ44" s="135">
        <f>COUNTIFS(入力用２年!B:B,"&gt;="&amp;MIN(AB47:AH52),入力用２年!B:B,"&lt;="&amp;MAX(AB47:AH52),入力用２年!J:J,"○",入力用２年!F:F,"休工",入力用２年!E:E,"")</f>
        <v>0</v>
      </c>
      <c r="AK44" s="115"/>
    </row>
    <row r="45" spans="3:37" s="131" customFormat="1" ht="18.75" customHeight="1" x14ac:dyDescent="0.4">
      <c r="D45" s="132">
        <v>1</v>
      </c>
      <c r="E45" s="133" t="s">
        <v>4</v>
      </c>
      <c r="F45" s="133"/>
      <c r="G45" s="133"/>
      <c r="H45" s="133"/>
      <c r="I45" s="133"/>
      <c r="J45" s="157"/>
      <c r="K45" s="290" t="s">
        <v>60</v>
      </c>
      <c r="L45" s="291"/>
      <c r="M45" s="292"/>
      <c r="N45" s="149"/>
      <c r="P45" s="132">
        <v>2</v>
      </c>
      <c r="Q45" s="133" t="s">
        <v>4</v>
      </c>
      <c r="R45" s="133"/>
      <c r="S45" s="133"/>
      <c r="T45" s="133"/>
      <c r="U45" s="133"/>
      <c r="V45" s="157"/>
      <c r="W45" s="290" t="s">
        <v>60</v>
      </c>
      <c r="X45" s="291"/>
      <c r="Y45" s="292"/>
      <c r="Z45" s="149"/>
      <c r="AB45" s="132">
        <v>3</v>
      </c>
      <c r="AC45" s="133" t="s">
        <v>4</v>
      </c>
      <c r="AD45" s="133"/>
      <c r="AE45" s="133"/>
      <c r="AF45" s="133"/>
      <c r="AG45" s="133"/>
      <c r="AH45" s="157"/>
      <c r="AI45" s="290" t="s">
        <v>60</v>
      </c>
      <c r="AJ45" s="291"/>
      <c r="AK45" s="292"/>
    </row>
    <row r="46" spans="3:37" s="131" customFormat="1" ht="29.25" customHeight="1" x14ac:dyDescent="0.4">
      <c r="D46" s="136" t="s">
        <v>5</v>
      </c>
      <c r="E46" s="137" t="s">
        <v>3</v>
      </c>
      <c r="F46" s="137" t="s">
        <v>6</v>
      </c>
      <c r="G46" s="137" t="s">
        <v>7</v>
      </c>
      <c r="H46" s="137" t="s">
        <v>8</v>
      </c>
      <c r="I46" s="137" t="s">
        <v>9</v>
      </c>
      <c r="J46" s="158" t="s">
        <v>10</v>
      </c>
      <c r="K46" s="139" t="s">
        <v>50</v>
      </c>
      <c r="L46" s="140" t="s">
        <v>89</v>
      </c>
      <c r="M46" s="141" t="s">
        <v>51</v>
      </c>
      <c r="N46" s="150"/>
      <c r="P46" s="136" t="s">
        <v>5</v>
      </c>
      <c r="Q46" s="137" t="s">
        <v>3</v>
      </c>
      <c r="R46" s="137" t="s">
        <v>6</v>
      </c>
      <c r="S46" s="137" t="s">
        <v>7</v>
      </c>
      <c r="T46" s="137" t="s">
        <v>8</v>
      </c>
      <c r="U46" s="137" t="s">
        <v>9</v>
      </c>
      <c r="V46" s="158" t="s">
        <v>10</v>
      </c>
      <c r="W46" s="139" t="s">
        <v>50</v>
      </c>
      <c r="X46" s="140" t="s">
        <v>89</v>
      </c>
      <c r="Y46" s="141" t="s">
        <v>51</v>
      </c>
      <c r="Z46" s="150"/>
      <c r="AB46" s="136" t="s">
        <v>5</v>
      </c>
      <c r="AC46" s="137" t="s">
        <v>3</v>
      </c>
      <c r="AD46" s="137" t="s">
        <v>6</v>
      </c>
      <c r="AE46" s="137" t="s">
        <v>7</v>
      </c>
      <c r="AF46" s="137" t="s">
        <v>8</v>
      </c>
      <c r="AG46" s="137" t="s">
        <v>9</v>
      </c>
      <c r="AH46" s="158" t="s">
        <v>10</v>
      </c>
      <c r="AI46" s="139" t="s">
        <v>50</v>
      </c>
      <c r="AJ46" s="140" t="s">
        <v>89</v>
      </c>
      <c r="AK46" s="141" t="s">
        <v>51</v>
      </c>
    </row>
    <row r="47" spans="3:37" s="131" customFormat="1" ht="15.75" customHeight="1" x14ac:dyDescent="0.4">
      <c r="D47" s="142" t="str">
        <f>IF(B47&lt;&gt;"",B47+1,IF(TEXT(EDATE(MIN($AB$37:$AH$37),1),"aaa")=D46,EDATE(MIN($AB$37:$AH$37),1),""))</f>
        <v/>
      </c>
      <c r="E47" s="127" t="str">
        <f t="shared" ref="E47:J47" si="26">IF(D47&lt;&gt;"",D47+1,IF(TEXT(EDATE(MIN($AB$37:$AH$37),1),"aaa")=E46,EDATE(MIN($AB$37:$AH$37),1),""))</f>
        <v/>
      </c>
      <c r="F47" s="127" t="str">
        <f t="shared" si="26"/>
        <v/>
      </c>
      <c r="G47" s="127" t="str">
        <f t="shared" si="26"/>
        <v/>
      </c>
      <c r="H47" s="127" t="str">
        <f t="shared" si="26"/>
        <v/>
      </c>
      <c r="I47" s="127">
        <f t="shared" si="26"/>
        <v>46388</v>
      </c>
      <c r="J47" s="128">
        <f t="shared" si="26"/>
        <v>46389</v>
      </c>
      <c r="K47" s="159">
        <f>COUNTIFS(入力用２年!B:B,"&gt;="&amp;MIN(D47:J47),入力用２年!B:B,"&lt;="&amp;MAX(D47:J47),入力用２年!J:J,"○",入力用２年!E:E,"",入力用２年!D:D,"休日")</f>
        <v>0</v>
      </c>
      <c r="L47" s="112">
        <f>COUNTIFS(入力用２年!$B:$B,"&gt;="&amp;MIN(D47:J47),入力用２年!$B:$B,"&lt;="&amp;MAX(D47:J47),入力用２年!$J:$J,"○",入力用２年!$E:$E,"",入力用２年!$F:$F,"休工")</f>
        <v>0</v>
      </c>
      <c r="M47" s="121" t="str">
        <f t="shared" ref="M47:M52" si="27">IF(K47=0,"",IF(K47=0,"-",IF(L47&gt;=K47,"〇",IF(L47&lt;=K47,"×"))))</f>
        <v/>
      </c>
      <c r="N47" s="151"/>
      <c r="P47" s="142" t="str">
        <f t="shared" ref="P47:V47" si="28">IF(O47&lt;&gt;"",O47+1,IF(TEXT(EDATE(MIN($D$47:$J$47),1),"aaa")=P46,EDATE(MIN($D$47:$J$47),1),""))</f>
        <v/>
      </c>
      <c r="Q47" s="127">
        <f t="shared" si="28"/>
        <v>46419</v>
      </c>
      <c r="R47" s="127">
        <f t="shared" si="28"/>
        <v>46420</v>
      </c>
      <c r="S47" s="127">
        <f t="shared" si="28"/>
        <v>46421</v>
      </c>
      <c r="T47" s="127">
        <f t="shared" si="28"/>
        <v>46422</v>
      </c>
      <c r="U47" s="127">
        <f t="shared" si="28"/>
        <v>46423</v>
      </c>
      <c r="V47" s="128">
        <f t="shared" si="28"/>
        <v>46424</v>
      </c>
      <c r="W47" s="159">
        <f>COUNTIFS(入力用２年!B:B,"&gt;="&amp;MIN(P47:V47),入力用２年!B:B,"&lt;="&amp;MAX(P47:V47),入力用２年!J:J,"○",入力用２年!E:E,"",入力用２年!D:D,"休日")</f>
        <v>0</v>
      </c>
      <c r="X47" s="112">
        <f>COUNTIFS(入力用２年!$B:$B,"&gt;="&amp;MIN(P47:V47),入力用２年!$B:$B,"&lt;="&amp;MAX(P47:V47),入力用２年!$J:$J,"○",入力用２年!$E:$E,"",入力用２年!$F:$F,"休工")</f>
        <v>0</v>
      </c>
      <c r="Y47" s="121" t="str">
        <f t="shared" ref="Y47:Y52" si="29">IF(W47=0,"",IF(W47=0,"-",IF(X47&gt;=W47,"〇",IF(X47&lt;=W47,"×"))))</f>
        <v/>
      </c>
      <c r="Z47" s="151"/>
      <c r="AB47" s="142" t="str">
        <f t="shared" ref="AB47:AH47" si="30">IF(AA47&lt;&gt;"",AA47+1,IF(TEXT(EDATE(MIN($P$47:$V$47),1),"aaa")=AB46,EDATE(MIN($P$47:$V$47),1),""))</f>
        <v/>
      </c>
      <c r="AC47" s="127">
        <f t="shared" si="30"/>
        <v>46447</v>
      </c>
      <c r="AD47" s="127">
        <f t="shared" si="30"/>
        <v>46448</v>
      </c>
      <c r="AE47" s="127">
        <f t="shared" si="30"/>
        <v>46449</v>
      </c>
      <c r="AF47" s="127">
        <f t="shared" si="30"/>
        <v>46450</v>
      </c>
      <c r="AG47" s="127">
        <f t="shared" si="30"/>
        <v>46451</v>
      </c>
      <c r="AH47" s="128">
        <f t="shared" si="30"/>
        <v>46452</v>
      </c>
      <c r="AI47" s="159">
        <f>COUNTIFS(入力用２年!B:B,"&gt;="&amp;MIN(AB47:AH47),入力用２年!B:B,"&lt;="&amp;MAX(AB47:AH47),入力用２年!J:J,"○",入力用２年!E:E,"",入力用２年!D:D,"休日")</f>
        <v>0</v>
      </c>
      <c r="AJ47" s="112">
        <f>COUNTIFS(入力用２年!$B:$B,"&gt;="&amp;MIN(AB47:AH47),入力用２年!$B:$B,"&lt;="&amp;MAX(AB47:AH47),入力用２年!$J:$J,"○",入力用２年!$E:$E,"",入力用２年!$F:$F,"休工")</f>
        <v>0</v>
      </c>
      <c r="AK47" s="121" t="str">
        <f t="shared" ref="AK47:AK52" si="31">IF(AI47=0,"",IF(AI47=0,"-",IF(AJ47&gt;=AI47,"〇",IF(AJ47&lt;=AI47,"×"))))</f>
        <v/>
      </c>
    </row>
    <row r="48" spans="3:37" s="131" customFormat="1" ht="15.75" customHeight="1" x14ac:dyDescent="0.4">
      <c r="D48" s="142">
        <f>IFERROR(IF(MONTH(J47+1)=$D$45,J47+1,""),"")</f>
        <v>46390</v>
      </c>
      <c r="E48" s="127">
        <f t="shared" ref="E48:J52" si="32">IFERROR(IF(MONTH(D48+1)=$D$45,D48+1,""),"")</f>
        <v>46391</v>
      </c>
      <c r="F48" s="127">
        <f t="shared" si="32"/>
        <v>46392</v>
      </c>
      <c r="G48" s="127">
        <f t="shared" si="32"/>
        <v>46393</v>
      </c>
      <c r="H48" s="127">
        <f t="shared" si="32"/>
        <v>46394</v>
      </c>
      <c r="I48" s="127">
        <f t="shared" si="32"/>
        <v>46395</v>
      </c>
      <c r="J48" s="128">
        <f t="shared" si="32"/>
        <v>46396</v>
      </c>
      <c r="K48" s="159">
        <f>COUNTIFS(入力用２年!B:B,"&gt;="&amp;MIN(D48:J48),入力用２年!B:B,"&lt;="&amp;MAX(D48:J48),入力用２年!J:J,"○",入力用２年!E:E,"",入力用２年!D:D,"休日")</f>
        <v>0</v>
      </c>
      <c r="L48" s="112">
        <f>COUNTIFS(入力用２年!$B:$B,"&gt;="&amp;MIN(D48:J48),入力用２年!$B:$B,"&lt;="&amp;MAX(D48:J48),入力用２年!$J:$J,"○",入力用２年!$E:$E,"",入力用２年!$F:$F,"休工")</f>
        <v>0</v>
      </c>
      <c r="M48" s="121" t="str">
        <f t="shared" si="27"/>
        <v/>
      </c>
      <c r="N48" s="151"/>
      <c r="P48" s="142">
        <f>IFERROR(IF(MONTH(V47+1)=$P$45,V47+1,""),"")</f>
        <v>46425</v>
      </c>
      <c r="Q48" s="127">
        <f t="shared" ref="Q48:V52" si="33">IFERROR(IF(MONTH(P48+1)=$P$45,P48+1,""),"")</f>
        <v>46426</v>
      </c>
      <c r="R48" s="127">
        <f t="shared" si="33"/>
        <v>46427</v>
      </c>
      <c r="S48" s="127">
        <f t="shared" si="33"/>
        <v>46428</v>
      </c>
      <c r="T48" s="127">
        <f t="shared" si="33"/>
        <v>46429</v>
      </c>
      <c r="U48" s="127">
        <f t="shared" si="33"/>
        <v>46430</v>
      </c>
      <c r="V48" s="128">
        <f t="shared" si="33"/>
        <v>46431</v>
      </c>
      <c r="W48" s="159">
        <f>COUNTIFS(入力用２年!B:B,"&gt;="&amp;MIN(P48:V48),入力用２年!B:B,"&lt;="&amp;MAX(P48:V48),入力用２年!J:J,"○",入力用２年!E:E,"",入力用２年!D:D,"休日")</f>
        <v>0</v>
      </c>
      <c r="X48" s="112">
        <f>COUNTIFS(入力用２年!$B:$B,"&gt;="&amp;MIN(P48:V48),入力用２年!$B:$B,"&lt;="&amp;MAX(P48:V48),入力用２年!$J:$J,"○",入力用２年!$E:$E,"",入力用２年!$F:$F,"休工")</f>
        <v>0</v>
      </c>
      <c r="Y48" s="121" t="str">
        <f t="shared" si="29"/>
        <v/>
      </c>
      <c r="Z48" s="151"/>
      <c r="AB48" s="142">
        <f>IFERROR(IF(MONTH(AH47+1)=$AB$45,AH47+1,""),"")</f>
        <v>46453</v>
      </c>
      <c r="AC48" s="127">
        <f t="shared" ref="AC48:AH52" si="34">IFERROR(IF(MONTH(AB48+1)=$AB$45,AB48+1,""),"")</f>
        <v>46454</v>
      </c>
      <c r="AD48" s="127">
        <f t="shared" si="34"/>
        <v>46455</v>
      </c>
      <c r="AE48" s="127">
        <f t="shared" si="34"/>
        <v>46456</v>
      </c>
      <c r="AF48" s="127">
        <f t="shared" si="34"/>
        <v>46457</v>
      </c>
      <c r="AG48" s="127">
        <f t="shared" si="34"/>
        <v>46458</v>
      </c>
      <c r="AH48" s="128">
        <f t="shared" si="34"/>
        <v>46459</v>
      </c>
      <c r="AI48" s="159">
        <f>COUNTIFS(入力用２年!B:B,"&gt;="&amp;MIN(AB48:AH48),入力用２年!B:B,"&lt;="&amp;MAX(AB48:AH48),入力用２年!J:J,"○",入力用２年!E:E,"",入力用２年!D:D,"休日")</f>
        <v>0</v>
      </c>
      <c r="AJ48" s="112">
        <f>COUNTIFS(入力用２年!$B:$B,"&gt;="&amp;MIN(AB48:AH48),入力用２年!$B:$B,"&lt;="&amp;MAX(AB48:AH48),入力用２年!$J:$J,"○",入力用２年!$E:$E,"",入力用２年!$F:$F,"休工")</f>
        <v>0</v>
      </c>
      <c r="AK48" s="121" t="str">
        <f t="shared" si="31"/>
        <v/>
      </c>
    </row>
    <row r="49" spans="2:38" s="131" customFormat="1" ht="15.75" customHeight="1" x14ac:dyDescent="0.4">
      <c r="D49" s="142">
        <f>IFERROR(IF(MONTH(J48+1)=$D$45,J48+1,""),"")</f>
        <v>46397</v>
      </c>
      <c r="E49" s="127">
        <f t="shared" si="32"/>
        <v>46398</v>
      </c>
      <c r="F49" s="127">
        <f t="shared" si="32"/>
        <v>46399</v>
      </c>
      <c r="G49" s="127">
        <f t="shared" si="32"/>
        <v>46400</v>
      </c>
      <c r="H49" s="127">
        <f t="shared" si="32"/>
        <v>46401</v>
      </c>
      <c r="I49" s="127">
        <f t="shared" si="32"/>
        <v>46402</v>
      </c>
      <c r="J49" s="128">
        <f t="shared" si="32"/>
        <v>46403</v>
      </c>
      <c r="K49" s="159">
        <f>COUNTIFS(入力用２年!B:B,"&gt;="&amp;MIN(D49:J49),入力用２年!B:B,"&lt;="&amp;MAX(D49:J49),入力用２年!J:J,"○",入力用２年!E:E,"",入力用２年!D:D,"休日")</f>
        <v>0</v>
      </c>
      <c r="L49" s="112">
        <f>COUNTIFS(入力用２年!$B:$B,"&gt;="&amp;MIN(D49:J49),入力用２年!$B:$B,"&lt;="&amp;MAX(D49:J49),入力用２年!$J:$J,"○",入力用２年!$E:$E,"",入力用２年!$F:$F,"休工")</f>
        <v>0</v>
      </c>
      <c r="M49" s="121" t="str">
        <f t="shared" si="27"/>
        <v/>
      </c>
      <c r="N49" s="151"/>
      <c r="P49" s="142">
        <f>IFERROR(IF(MONTH(V48+1)=$P$45,V48+1,""),"")</f>
        <v>46432</v>
      </c>
      <c r="Q49" s="127">
        <f t="shared" si="33"/>
        <v>46433</v>
      </c>
      <c r="R49" s="127">
        <f t="shared" si="33"/>
        <v>46434</v>
      </c>
      <c r="S49" s="127">
        <f t="shared" si="33"/>
        <v>46435</v>
      </c>
      <c r="T49" s="127">
        <f t="shared" si="33"/>
        <v>46436</v>
      </c>
      <c r="U49" s="127">
        <f t="shared" si="33"/>
        <v>46437</v>
      </c>
      <c r="V49" s="128">
        <f t="shared" si="33"/>
        <v>46438</v>
      </c>
      <c r="W49" s="159">
        <f>COUNTIFS(入力用２年!B:B,"&gt;="&amp;MIN(P49:V49),入力用２年!B:B,"&lt;="&amp;MAX(P49:V49),入力用２年!J:J,"○",入力用２年!E:E,"",入力用２年!D:D,"休日")</f>
        <v>0</v>
      </c>
      <c r="X49" s="112">
        <f>COUNTIFS(入力用２年!$B:$B,"&gt;="&amp;MIN(P49:V49),入力用２年!$B:$B,"&lt;="&amp;MAX(P49:V49),入力用２年!$J:$J,"○",入力用２年!$E:$E,"",入力用２年!$F:$F,"休工")</f>
        <v>0</v>
      </c>
      <c r="Y49" s="121" t="str">
        <f t="shared" si="29"/>
        <v/>
      </c>
      <c r="Z49" s="151"/>
      <c r="AB49" s="142">
        <f>IFERROR(IF(MONTH(AH48+1)=$AB$45,AH48+1,""),"")</f>
        <v>46460</v>
      </c>
      <c r="AC49" s="127">
        <f t="shared" si="34"/>
        <v>46461</v>
      </c>
      <c r="AD49" s="127">
        <f t="shared" si="34"/>
        <v>46462</v>
      </c>
      <c r="AE49" s="127">
        <f t="shared" si="34"/>
        <v>46463</v>
      </c>
      <c r="AF49" s="127">
        <f t="shared" si="34"/>
        <v>46464</v>
      </c>
      <c r="AG49" s="127">
        <f t="shared" si="34"/>
        <v>46465</v>
      </c>
      <c r="AH49" s="128">
        <f t="shared" si="34"/>
        <v>46466</v>
      </c>
      <c r="AI49" s="159">
        <f>COUNTIFS(入力用２年!B:B,"&gt;="&amp;MIN(AB49:AH49),入力用２年!B:B,"&lt;="&amp;MAX(AB49:AH49),入力用２年!J:J,"○",入力用２年!E:E,"",入力用２年!D:D,"休日")</f>
        <v>0</v>
      </c>
      <c r="AJ49" s="112">
        <f>COUNTIFS(入力用２年!$B:$B,"&gt;="&amp;MIN(AB49:AH49),入力用２年!$B:$B,"&lt;="&amp;MAX(AB49:AH49),入力用２年!$J:$J,"○",入力用２年!$E:$E,"",入力用２年!$F:$F,"休工")</f>
        <v>0</v>
      </c>
      <c r="AK49" s="121" t="str">
        <f t="shared" si="31"/>
        <v/>
      </c>
    </row>
    <row r="50" spans="2:38" s="131" customFormat="1" ht="15.75" customHeight="1" x14ac:dyDescent="0.4">
      <c r="D50" s="142">
        <f>IFERROR(IF(MONTH(J49+1)=$D$45,J49+1,""),"")</f>
        <v>46404</v>
      </c>
      <c r="E50" s="127">
        <f t="shared" si="32"/>
        <v>46405</v>
      </c>
      <c r="F50" s="127">
        <f t="shared" si="32"/>
        <v>46406</v>
      </c>
      <c r="G50" s="127">
        <f t="shared" si="32"/>
        <v>46407</v>
      </c>
      <c r="H50" s="127">
        <f t="shared" si="32"/>
        <v>46408</v>
      </c>
      <c r="I50" s="127">
        <f t="shared" si="32"/>
        <v>46409</v>
      </c>
      <c r="J50" s="128">
        <f t="shared" si="32"/>
        <v>46410</v>
      </c>
      <c r="K50" s="159">
        <f>COUNTIFS(入力用２年!B:B,"&gt;="&amp;MIN(D50:J50),入力用２年!B:B,"&lt;="&amp;MAX(D50:J50),入力用２年!J:J,"○",入力用２年!E:E,"",入力用２年!D:D,"休日")</f>
        <v>0</v>
      </c>
      <c r="L50" s="112">
        <f>COUNTIFS(入力用２年!$B:$B,"&gt;="&amp;MIN(D50:J50),入力用２年!$B:$B,"&lt;="&amp;MAX(D50:J50),入力用２年!$J:$J,"○",入力用２年!$E:$E,"",入力用２年!$F:$F,"休工")</f>
        <v>0</v>
      </c>
      <c r="M50" s="121" t="str">
        <f t="shared" si="27"/>
        <v/>
      </c>
      <c r="N50" s="151"/>
      <c r="P50" s="142">
        <f>IFERROR(IF(MONTH(V49+1)=$P$45,V49+1,""),"")</f>
        <v>46439</v>
      </c>
      <c r="Q50" s="127">
        <f t="shared" si="33"/>
        <v>46440</v>
      </c>
      <c r="R50" s="127">
        <f t="shared" si="33"/>
        <v>46441</v>
      </c>
      <c r="S50" s="127">
        <f t="shared" si="33"/>
        <v>46442</v>
      </c>
      <c r="T50" s="127">
        <f t="shared" si="33"/>
        <v>46443</v>
      </c>
      <c r="U50" s="127">
        <f t="shared" si="33"/>
        <v>46444</v>
      </c>
      <c r="V50" s="128">
        <f t="shared" si="33"/>
        <v>46445</v>
      </c>
      <c r="W50" s="159">
        <f>COUNTIFS(入力用２年!B:B,"&gt;="&amp;MIN(P50:V50),入力用２年!B:B,"&lt;="&amp;MAX(P50:V50),入力用２年!J:J,"○",入力用２年!E:E,"",入力用２年!D:D,"休日")</f>
        <v>0</v>
      </c>
      <c r="X50" s="112">
        <f>COUNTIFS(入力用２年!$B:$B,"&gt;="&amp;MIN(P50:V50),入力用２年!$B:$B,"&lt;="&amp;MAX(P50:V50),入力用２年!$J:$J,"○",入力用２年!$E:$E,"",入力用２年!$F:$F,"休工")</f>
        <v>0</v>
      </c>
      <c r="Y50" s="121" t="str">
        <f t="shared" si="29"/>
        <v/>
      </c>
      <c r="Z50" s="151"/>
      <c r="AB50" s="142">
        <f>IFERROR(IF(MONTH(AH49+1)=$AB$45,AH49+1,""),"")</f>
        <v>46467</v>
      </c>
      <c r="AC50" s="127">
        <f t="shared" si="34"/>
        <v>46468</v>
      </c>
      <c r="AD50" s="127">
        <f t="shared" si="34"/>
        <v>46469</v>
      </c>
      <c r="AE50" s="127">
        <f t="shared" si="34"/>
        <v>46470</v>
      </c>
      <c r="AF50" s="127">
        <f t="shared" si="34"/>
        <v>46471</v>
      </c>
      <c r="AG50" s="127">
        <f t="shared" si="34"/>
        <v>46472</v>
      </c>
      <c r="AH50" s="128">
        <f t="shared" si="34"/>
        <v>46473</v>
      </c>
      <c r="AI50" s="159">
        <f>COUNTIFS(入力用２年!B:B,"&gt;="&amp;MIN(AB50:AH50),入力用２年!B:B,"&lt;="&amp;MAX(AB50:AH50),入力用２年!J:J,"○",入力用２年!E:E,"",入力用２年!D:D,"休日")</f>
        <v>0</v>
      </c>
      <c r="AJ50" s="112">
        <f>COUNTIFS(入力用２年!$B:$B,"&gt;="&amp;MIN(AB50:AH50),入力用２年!$B:$B,"&lt;="&amp;MAX(AB50:AH50),入力用２年!$J:$J,"○",入力用２年!$E:$E,"",入力用２年!$F:$F,"休工")</f>
        <v>0</v>
      </c>
      <c r="AK50" s="121" t="str">
        <f t="shared" si="31"/>
        <v/>
      </c>
    </row>
    <row r="51" spans="2:38" s="131" customFormat="1" ht="15.75" customHeight="1" x14ac:dyDescent="0.4">
      <c r="D51" s="142">
        <f>IFERROR(IF(MONTH(J50+1)=$D$45,J50+1,""),"")</f>
        <v>46411</v>
      </c>
      <c r="E51" s="127">
        <f t="shared" si="32"/>
        <v>46412</v>
      </c>
      <c r="F51" s="127">
        <f t="shared" si="32"/>
        <v>46413</v>
      </c>
      <c r="G51" s="127">
        <f t="shared" si="32"/>
        <v>46414</v>
      </c>
      <c r="H51" s="127">
        <f t="shared" si="32"/>
        <v>46415</v>
      </c>
      <c r="I51" s="127">
        <f t="shared" si="32"/>
        <v>46416</v>
      </c>
      <c r="J51" s="128">
        <f t="shared" si="32"/>
        <v>46417</v>
      </c>
      <c r="K51" s="159">
        <f>COUNTIFS(入力用２年!B:B,"&gt;="&amp;MIN(D51:J51),入力用２年!B:B,"&lt;="&amp;MAX(D51:J51),入力用２年!J:J,"○",入力用２年!E:E,"",入力用２年!D:D,"休日")</f>
        <v>0</v>
      </c>
      <c r="L51" s="112">
        <f>COUNTIFS(入力用２年!$B:$B,"&gt;="&amp;MIN(D51:J51),入力用２年!$B:$B,"&lt;="&amp;MAX(D51:J51),入力用２年!$J:$J,"○",入力用２年!$E:$E,"",入力用２年!$F:$F,"休工")</f>
        <v>0</v>
      </c>
      <c r="M51" s="121" t="str">
        <f t="shared" si="27"/>
        <v/>
      </c>
      <c r="N51" s="151"/>
      <c r="P51" s="142">
        <f>IFERROR(IF(MONTH(V50+1)=$P$45,V50+1,""),"")</f>
        <v>46446</v>
      </c>
      <c r="Q51" s="127" t="str">
        <f t="shared" si="33"/>
        <v/>
      </c>
      <c r="R51" s="127" t="str">
        <f t="shared" si="33"/>
        <v/>
      </c>
      <c r="S51" s="127" t="str">
        <f t="shared" si="33"/>
        <v/>
      </c>
      <c r="T51" s="127" t="str">
        <f t="shared" si="33"/>
        <v/>
      </c>
      <c r="U51" s="127" t="str">
        <f t="shared" si="33"/>
        <v/>
      </c>
      <c r="V51" s="128" t="str">
        <f t="shared" si="33"/>
        <v/>
      </c>
      <c r="W51" s="159">
        <f>COUNTIFS(入力用２年!B:B,"&gt;="&amp;MIN(P51:V51),入力用２年!B:B,"&lt;="&amp;MAX(P51:V51),入力用２年!J:J,"○",入力用２年!E:E,"",入力用２年!D:D,"休日")</f>
        <v>0</v>
      </c>
      <c r="X51" s="112">
        <f>COUNTIFS(入力用２年!$B:$B,"&gt;="&amp;MIN(P51:V51),入力用２年!$B:$B,"&lt;="&amp;MAX(P51:V51),入力用２年!$J:$J,"○",入力用２年!$E:$E,"",入力用２年!$F:$F,"休工")</f>
        <v>0</v>
      </c>
      <c r="Y51" s="121" t="str">
        <f t="shared" si="29"/>
        <v/>
      </c>
      <c r="Z51" s="151"/>
      <c r="AB51" s="142">
        <f>IFERROR(IF(MONTH(AH50+1)=$AB$45,AH50+1,""),"")</f>
        <v>46474</v>
      </c>
      <c r="AC51" s="127">
        <f t="shared" si="34"/>
        <v>46475</v>
      </c>
      <c r="AD51" s="127">
        <f t="shared" si="34"/>
        <v>46476</v>
      </c>
      <c r="AE51" s="127">
        <f t="shared" si="34"/>
        <v>46477</v>
      </c>
      <c r="AF51" s="127" t="str">
        <f t="shared" si="34"/>
        <v/>
      </c>
      <c r="AG51" s="127" t="str">
        <f t="shared" si="34"/>
        <v/>
      </c>
      <c r="AH51" s="128" t="str">
        <f t="shared" si="34"/>
        <v/>
      </c>
      <c r="AI51" s="159">
        <f>COUNTIFS(入力用２年!B:B,"&gt;="&amp;MIN(AB51:AH51),入力用２年!B:B,"&lt;="&amp;MAX(AB51:AH51),入力用２年!J:J,"○",入力用２年!E:E,"",入力用２年!D:D,"休日")</f>
        <v>0</v>
      </c>
      <c r="AJ51" s="112">
        <f>COUNTIFS(入力用２年!$B:$B,"&gt;="&amp;MIN(AB51:AH51),入力用２年!$B:$B,"&lt;="&amp;MAX(AB51:AH51),入力用２年!$J:$J,"○",入力用２年!$E:$E,"",入力用２年!$F:$F,"休工")</f>
        <v>0</v>
      </c>
      <c r="AK51" s="121" t="str">
        <f t="shared" si="31"/>
        <v/>
      </c>
    </row>
    <row r="52" spans="2:38" s="131" customFormat="1" ht="15.75" customHeight="1" thickBot="1" x14ac:dyDescent="0.45">
      <c r="D52" s="144">
        <f>IFERROR(IF(MONTH(J51+1)=$D$45,J51+1,""),"")</f>
        <v>46418</v>
      </c>
      <c r="E52" s="129" t="str">
        <f t="shared" si="32"/>
        <v/>
      </c>
      <c r="F52" s="129" t="str">
        <f t="shared" si="32"/>
        <v/>
      </c>
      <c r="G52" s="129" t="str">
        <f t="shared" si="32"/>
        <v/>
      </c>
      <c r="H52" s="129" t="str">
        <f t="shared" si="32"/>
        <v/>
      </c>
      <c r="I52" s="129" t="str">
        <f t="shared" si="32"/>
        <v/>
      </c>
      <c r="J52" s="130" t="str">
        <f t="shared" si="32"/>
        <v/>
      </c>
      <c r="K52" s="160">
        <f>COUNTIFS(入力用２年!B:B,"&gt;="&amp;MIN(D52:J52),入力用２年!B:B,"&lt;="&amp;MAX(D52:J52),入力用２年!J:J,"○",入力用２年!E:E,"",入力用２年!D:D,"休日")</f>
        <v>0</v>
      </c>
      <c r="L52" s="166">
        <f>COUNTIFS(入力用２年!$B:$B,"&gt;="&amp;MIN(D52:J52),入力用２年!$B:$B,"&lt;="&amp;MAX(D52:J52),入力用２年!$J:$J,"○",入力用２年!$E:$E,"",入力用２年!$F:$F,"休工")</f>
        <v>0</v>
      </c>
      <c r="M52" s="124" t="str">
        <f t="shared" si="27"/>
        <v/>
      </c>
      <c r="N52" s="151"/>
      <c r="P52" s="144" t="str">
        <f>IFERROR(IF(MONTH(V51+1)=$P$45,V51+1,""),"")</f>
        <v/>
      </c>
      <c r="Q52" s="129" t="str">
        <f t="shared" si="33"/>
        <v/>
      </c>
      <c r="R52" s="129" t="str">
        <f t="shared" si="33"/>
        <v/>
      </c>
      <c r="S52" s="129" t="str">
        <f t="shared" si="33"/>
        <v/>
      </c>
      <c r="T52" s="129" t="str">
        <f t="shared" si="33"/>
        <v/>
      </c>
      <c r="U52" s="129" t="str">
        <f t="shared" si="33"/>
        <v/>
      </c>
      <c r="V52" s="130" t="str">
        <f t="shared" si="33"/>
        <v/>
      </c>
      <c r="W52" s="160">
        <f>COUNTIFS(入力用２年!B:B,"&gt;="&amp;MIN(P52:V52),入力用２年!B:B,"&lt;="&amp;MAX(P52:V52),入力用２年!J:J,"○",入力用２年!E:E,"",入力用２年!D:D,"休日")</f>
        <v>0</v>
      </c>
      <c r="X52" s="123">
        <f>COUNTIFS(入力用２年!$B:$B,"&gt;="&amp;MIN(P52:V52),入力用２年!$B:$B,"&lt;="&amp;MAX(P52:V52),入力用２年!$J:$J,"○",入力用２年!$E:$E,"",入力用２年!$F:$F,"休工")</f>
        <v>0</v>
      </c>
      <c r="Y52" s="124" t="str">
        <f t="shared" si="29"/>
        <v/>
      </c>
      <c r="Z52" s="151"/>
      <c r="AB52" s="144" t="str">
        <f>IFERROR(IF(MONTH(AH51+1)=$AB$45,AH51+1,""),"")</f>
        <v/>
      </c>
      <c r="AC52" s="129" t="str">
        <f t="shared" si="34"/>
        <v/>
      </c>
      <c r="AD52" s="129" t="str">
        <f t="shared" si="34"/>
        <v/>
      </c>
      <c r="AE52" s="129" t="str">
        <f t="shared" si="34"/>
        <v/>
      </c>
      <c r="AF52" s="129" t="str">
        <f t="shared" si="34"/>
        <v/>
      </c>
      <c r="AG52" s="129" t="str">
        <f t="shared" si="34"/>
        <v/>
      </c>
      <c r="AH52" s="130" t="str">
        <f t="shared" si="34"/>
        <v/>
      </c>
      <c r="AI52" s="160">
        <f>COUNTIFS(入力用２年!B:B,"&gt;="&amp;MIN(AB52:AH52),入力用２年!B:B,"&lt;="&amp;MAX(AB52:AH52),入力用２年!J:J,"○",入力用２年!E:E,"",入力用２年!D:D,"休日")</f>
        <v>0</v>
      </c>
      <c r="AJ52" s="166">
        <f>COUNTIFS(入力用２年!$B:$B,"&gt;="&amp;MIN(AB52:AH52),入力用２年!$B:$B,"&lt;="&amp;MAX(AB52:AH52),入力用２年!$J:$J,"○",入力用２年!$E:$E,"",入力用２年!$F:$F,"休工")</f>
        <v>0</v>
      </c>
      <c r="AK52" s="124" t="str">
        <f t="shared" si="31"/>
        <v/>
      </c>
    </row>
    <row r="53" spans="2:38" s="187" customFormat="1" ht="18.75" customHeight="1" x14ac:dyDescent="0.4">
      <c r="D53" s="242"/>
      <c r="E53" s="242"/>
      <c r="F53" s="242"/>
      <c r="G53" s="188"/>
      <c r="H53" s="189"/>
      <c r="I53" s="242"/>
      <c r="J53" s="189"/>
      <c r="K53" s="190">
        <f>SUM(K47:K52)</f>
        <v>0</v>
      </c>
      <c r="L53" s="189"/>
      <c r="M53" s="190"/>
      <c r="N53" s="190"/>
      <c r="O53" s="242"/>
      <c r="P53" s="242"/>
      <c r="Q53" s="242"/>
      <c r="R53" s="242"/>
      <c r="S53" s="188"/>
      <c r="T53" s="189"/>
      <c r="U53" s="242"/>
      <c r="V53" s="189"/>
      <c r="W53" s="190">
        <f>SUM(W47:W52)</f>
        <v>0</v>
      </c>
      <c r="X53" s="190"/>
      <c r="Y53" s="190"/>
      <c r="Z53" s="190"/>
      <c r="AA53" s="242"/>
      <c r="AB53" s="242"/>
      <c r="AC53" s="242"/>
      <c r="AD53" s="242"/>
      <c r="AE53" s="188"/>
      <c r="AF53" s="189"/>
      <c r="AG53" s="242"/>
      <c r="AH53" s="189"/>
      <c r="AI53" s="190">
        <f>SUM(AI47:AI52)</f>
        <v>0</v>
      </c>
      <c r="AJ53" s="188"/>
      <c r="AK53" s="242"/>
    </row>
    <row r="54" spans="2:38" s="131" customFormat="1" ht="18.75" customHeight="1" x14ac:dyDescent="0.4"/>
    <row r="55" spans="2:38" s="131" customFormat="1" ht="18.75" customHeight="1" x14ac:dyDescent="0.4"/>
    <row r="56" spans="2:38" s="131" customFormat="1" ht="18.75" customHeight="1" x14ac:dyDescent="0.4"/>
    <row r="57" spans="2:38" s="53" customFormat="1" ht="18.75" customHeight="1" x14ac:dyDescent="0.4">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L57" s="131"/>
    </row>
    <row r="58" spans="2:38" s="53" customFormat="1" ht="18.75" customHeight="1" x14ac:dyDescent="0.4">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L58" s="131"/>
    </row>
  </sheetData>
  <sheetProtection sheet="1" formatCells="0" formatColumns="0" formatRows="0" sort="0" autoFilter="0"/>
  <mergeCells count="68">
    <mergeCell ref="AC7:AD7"/>
    <mergeCell ref="I9:K9"/>
    <mergeCell ref="I10:K10"/>
    <mergeCell ref="AI35:AK35"/>
    <mergeCell ref="K15:M15"/>
    <mergeCell ref="O34:P34"/>
    <mergeCell ref="AA34:AB34"/>
    <mergeCell ref="AD14:AE14"/>
    <mergeCell ref="R34:S34"/>
    <mergeCell ref="AD34:AE34"/>
    <mergeCell ref="AD24:AE24"/>
    <mergeCell ref="O14:P14"/>
    <mergeCell ref="Z8:AD8"/>
    <mergeCell ref="R24:S24"/>
    <mergeCell ref="O24:P24"/>
    <mergeCell ref="R14:S14"/>
    <mergeCell ref="B6:C6"/>
    <mergeCell ref="W25:Y25"/>
    <mergeCell ref="W35:Y35"/>
    <mergeCell ref="W15:Y15"/>
    <mergeCell ref="AI3:AK3"/>
    <mergeCell ref="AI4:AK4"/>
    <mergeCell ref="AI5:AK5"/>
    <mergeCell ref="AI6:AK6"/>
    <mergeCell ref="AI7:AK7"/>
    <mergeCell ref="D5:G5"/>
    <mergeCell ref="I5:L5"/>
    <mergeCell ref="C14:D14"/>
    <mergeCell ref="C8:G8"/>
    <mergeCell ref="F14:G14"/>
    <mergeCell ref="H14:J14"/>
    <mergeCell ref="AI8:AK8"/>
    <mergeCell ref="T14:V14"/>
    <mergeCell ref="T24:V24"/>
    <mergeCell ref="AI15:AK15"/>
    <mergeCell ref="AI25:AK25"/>
    <mergeCell ref="AA44:AB44"/>
    <mergeCell ref="AA14:AB14"/>
    <mergeCell ref="AA24:AB24"/>
    <mergeCell ref="AF14:AH14"/>
    <mergeCell ref="AF24:AH24"/>
    <mergeCell ref="AF34:AH34"/>
    <mergeCell ref="AF44:AH44"/>
    <mergeCell ref="AD44:AE44"/>
    <mergeCell ref="H34:J34"/>
    <mergeCell ref="H44:J44"/>
    <mergeCell ref="K25:M25"/>
    <mergeCell ref="K35:M35"/>
    <mergeCell ref="AI45:AK45"/>
    <mergeCell ref="O44:P44"/>
    <mergeCell ref="T34:V34"/>
    <mergeCell ref="T44:V44"/>
    <mergeCell ref="AF3:AH3"/>
    <mergeCell ref="W45:Y45"/>
    <mergeCell ref="Z11:AB11"/>
    <mergeCell ref="C9:F9"/>
    <mergeCell ref="C10:F10"/>
    <mergeCell ref="C11:F11"/>
    <mergeCell ref="R44:S44"/>
    <mergeCell ref="Z10:AD10"/>
    <mergeCell ref="K45:M45"/>
    <mergeCell ref="C24:D24"/>
    <mergeCell ref="C34:D34"/>
    <mergeCell ref="F24:G24"/>
    <mergeCell ref="F34:G34"/>
    <mergeCell ref="C44:D44"/>
    <mergeCell ref="F44:G44"/>
    <mergeCell ref="H24:J24"/>
  </mergeCells>
  <phoneticPr fontId="1"/>
  <conditionalFormatting sqref="D17 D19:J22 E18:J18 F17:J17">
    <cfRule type="expression" dxfId="608" priority="606">
      <formula>MONTH(D17)&lt;&gt;$D$15</formula>
    </cfRule>
  </conditionalFormatting>
  <conditionalFormatting sqref="D27:J32">
    <cfRule type="expression" dxfId="607" priority="616">
      <formula>MONTH(D27)&lt;&gt;$D$25</formula>
    </cfRule>
  </conditionalFormatting>
  <conditionalFormatting sqref="D37:J42">
    <cfRule type="expression" dxfId="606" priority="613">
      <formula>MONTH(D37)&lt;&gt;$D$35</formula>
    </cfRule>
  </conditionalFormatting>
  <conditionalFormatting sqref="D47:J52">
    <cfRule type="expression" dxfId="605" priority="610">
      <formula>MONTH(D47)&lt;&gt;$D$45</formula>
    </cfRule>
  </conditionalFormatting>
  <conditionalFormatting sqref="P17:V22">
    <cfRule type="expression" dxfId="604" priority="618">
      <formula>MONTH(P17)&lt;&gt;$P$15</formula>
    </cfRule>
  </conditionalFormatting>
  <conditionalFormatting sqref="P27:V32">
    <cfRule type="expression" dxfId="603" priority="615">
      <formula>MONTH(P27)&lt;&gt;$P$25</formula>
    </cfRule>
  </conditionalFormatting>
  <conditionalFormatting sqref="P37:V42">
    <cfRule type="expression" dxfId="602" priority="612">
      <formula>MONTH(P37)&lt;&gt;$P$35</formula>
    </cfRule>
  </conditionalFormatting>
  <conditionalFormatting sqref="P47:V52">
    <cfRule type="expression" dxfId="601" priority="609">
      <formula>MONTH(P47)&lt;&gt;$P$45</formula>
    </cfRule>
  </conditionalFormatting>
  <conditionalFormatting sqref="AB17:AH22">
    <cfRule type="expression" dxfId="600" priority="617">
      <formula>MONTH(AB17)&lt;&gt;$AB$15</formula>
    </cfRule>
  </conditionalFormatting>
  <conditionalFormatting sqref="AB27:AH32">
    <cfRule type="expression" dxfId="599" priority="614">
      <formula>MONTH(AB27)&lt;&gt;$AB$25</formula>
    </cfRule>
  </conditionalFormatting>
  <conditionalFormatting sqref="AB37:AH42">
    <cfRule type="expression" dxfId="598" priority="611">
      <formula>MONTH(AB37)&lt;&gt;$AB$35</formula>
    </cfRule>
  </conditionalFormatting>
  <conditionalFormatting sqref="AB47:AH52">
    <cfRule type="expression" dxfId="597" priority="608">
      <formula>MONTH(AB47)&lt;&gt;$AB$45</formula>
    </cfRule>
  </conditionalFormatting>
  <conditionalFormatting sqref="E14 Q14 AC14 E24 Q24 AC24 E34 Q34 AC34 E44 Q44 AC44">
    <cfRule type="expression" dxfId="596" priority="607">
      <formula>E14="○"</formula>
    </cfRule>
  </conditionalFormatting>
  <conditionalFormatting sqref="D18">
    <cfRule type="expression" dxfId="595" priority="312">
      <formula>MONTH(D18)&lt;&gt;$D$15</formula>
    </cfRule>
  </conditionalFormatting>
  <conditionalFormatting sqref="D17:D22 J17:J22 P17:P22 V17:V22 AB17:AB22 AH17:AH22 D27:D32 J27:J32 P27:P32 V27:V32 AB27:AB32 AH27:AH32 D37:D42 J37:J42 P37:P42 V37:V42 AB37:AB42 AH37:AH42 D47:D52 J47:J52 P47:P52 V47:V52 AB47:AB52 AH47:AH52">
    <cfRule type="expression" dxfId="594" priority="532">
      <formula>SUBTOTAL(102, $C$15:$AK$52)</formula>
    </cfRule>
  </conditionalFormatting>
  <conditionalFormatting sqref="E17">
    <cfRule type="expression" dxfId="593" priority="300">
      <formula>MONTH(E17)&lt;&gt;$D$15</formula>
    </cfRule>
  </conditionalFormatting>
  <conditionalFormatting sqref="W17:W22">
    <cfRule type="expression" dxfId="592" priority="288">
      <formula>MONTH(W17)&lt;&gt;$D$15</formula>
    </cfRule>
  </conditionalFormatting>
  <conditionalFormatting sqref="AI17:AI22">
    <cfRule type="expression" dxfId="591" priority="276">
      <formula>MONTH(AI17)&lt;&gt;$D$15</formula>
    </cfRule>
  </conditionalFormatting>
  <conditionalFormatting sqref="AI27:AI32">
    <cfRule type="expression" dxfId="590" priority="264">
      <formula>MONTH(AI27)&lt;&gt;$D$15</formula>
    </cfRule>
  </conditionalFormatting>
  <conditionalFormatting sqref="W27:W32">
    <cfRule type="expression" dxfId="589" priority="240">
      <formula>MONTH(W27)&lt;&gt;$D$15</formula>
    </cfRule>
  </conditionalFormatting>
  <conditionalFormatting sqref="K27:K32">
    <cfRule type="expression" dxfId="588" priority="203">
      <formula>MONTH(K27)&lt;&gt;$D$15</formula>
    </cfRule>
  </conditionalFormatting>
  <conditionalFormatting sqref="K37:K42">
    <cfRule type="expression" dxfId="587" priority="200">
      <formula>MONTH(K37)&lt;&gt;$D$15</formula>
    </cfRule>
  </conditionalFormatting>
  <conditionalFormatting sqref="AI37:AI42">
    <cfRule type="expression" dxfId="586" priority="199">
      <formula>MONTH(AI37)&lt;&gt;$D$15</formula>
    </cfRule>
  </conditionalFormatting>
  <conditionalFormatting sqref="D17:J22 P17:V22 AB17:AH22 D27:J32 P27:V32 AB27:AH32 D37:J42 P37:V42 AB37:AH42 D47:J52 P47:V52 AB47:AH52">
    <cfRule type="containsBlanks" dxfId="585" priority="324">
      <formula>LEN(TRIM(D17))=0</formula>
    </cfRule>
  </conditionalFormatting>
  <conditionalFormatting sqref="Z11">
    <cfRule type="expression" dxfId="584" priority="49">
      <formula>$Z$11&lt;ROUNDDOWN((8/28)*100,1)</formula>
    </cfRule>
  </conditionalFormatting>
  <pageMargins left="0.25" right="0.25" top="0.75" bottom="0.75" header="0.3" footer="0.3"/>
  <pageSetup paperSize="9" scale="6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14" id="{D089FE88-594C-418D-AB9A-88F607A7B7FB}">
            <xm:f>IF(VLOOKUP(C16,入力用２年!$B:$J,1,FALSE)=基本情報!$C$9,TRUE,FALSE)</xm:f>
            <x14:dxf>
              <font>
                <b/>
                <i/>
                <strike val="0"/>
              </font>
              <fill>
                <patternFill>
                  <bgColor rgb="FFFFC000"/>
                </patternFill>
              </fill>
              <border>
                <vertical/>
                <horizontal/>
              </border>
            </x14:dxf>
          </x14:cfRule>
          <x14:cfRule type="expression" priority="521" id="{91FA38D5-425C-47A6-9C25-92C413C757CA}">
            <xm:f>IF(VLOOKUP(C16,入力用２年!$B:$J,1,FALSE)=基本情報!$E$9,TRUE,FALSE)</xm:f>
            <x14:dxf>
              <font>
                <b/>
                <i/>
                <strike val="0"/>
              </font>
              <fill>
                <patternFill>
                  <bgColor rgb="FFFFC000"/>
                </patternFill>
              </fill>
              <border>
                <vertical/>
                <horizontal/>
              </border>
            </x14:dxf>
          </x14:cfRule>
          <x14:cfRule type="expression" priority="529" id="{97796BC5-CEF2-4D65-9183-999102EA51EE}">
            <xm:f>IF(VLOOKUP(C16,入力用２年!$B:$J,1,FALSE)=基本情報!$C$8,TRUE,FALSE)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530" id="{0F4A850C-5DC3-4238-9989-F72B21848289}">
            <xm:f>IF(VLOOKUP(C16,入力用２年!$B:$J,1,FALSE)=基本情報!$E$8,TRUE,FALSE)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C16:J16 C18 E18:J18 C17:D17 F17:J17 L23:V23 X23:AH23 L33:V33 X33:AH33 L43:V43 X43:AH43 N16:V22 Z16:AH22 Z25:AH32 Z35:AH42 Z45:AH52 N25:V32 X24 L24 L34 N35:V42 X34 C19:J23 L44 N45:V52 X44 Z24:AG24 N24:U24 C25:J33 C24:I24 C35:J43 C34:I34 C45:J52 C44:I44 N34:U34 N44:U44 Z34:AG34 Z44:AG44</xm:sqref>
        </x14:conditionalFormatting>
        <x14:conditionalFormatting xmlns:xm="http://schemas.microsoft.com/office/excel/2006/main">
          <x14:cfRule type="expression" priority="527" id="{17B6C8B7-72FD-400A-9230-CCA52319A1EC}">
            <xm:f>VLOOKUP(C17,入力用２年!$B:$I,4,FALSE)&lt;&gt;""</xm:f>
            <x14:dxf>
              <fill>
                <patternFill>
                  <bgColor theme="8"/>
                </patternFill>
              </fill>
            </x14:dxf>
          </x14:cfRule>
          <x14:cfRule type="expression" priority="528" id="{593A2544-4C4C-4983-888D-DFCDB7CF6CA5}">
            <xm:f>VLOOKUP(C17,入力用２年!$B:$I,5,FALSE)="休工"</xm:f>
            <x14:dxf>
              <fill>
                <patternFill>
                  <bgColor theme="0" tint="-0.24994659260841701"/>
                </patternFill>
              </fill>
            </x14:dxf>
          </x14:cfRule>
          <x14:cfRule type="expression" priority="531" id="{C8D0C2DC-2B93-4E6C-8A87-7C81C580E26A}">
            <xm:f>COUNTIF(祝日!$B:$B,C17)=1</xm:f>
            <x14:dxf>
              <font>
                <b/>
                <i val="0"/>
                <color rgb="FF00B050"/>
              </font>
              <fill>
                <patternFill patternType="none">
                  <bgColor auto="1"/>
                </patternFill>
              </fill>
            </x14:dxf>
          </x14:cfRule>
          <xm:sqref>X24 C25:J26 L24 C35:J36 L34 X34 C45:J46 L44 X44 N25:V26 N35:V36 N45:V46 Z24:AG24 N24:U24 C24:I24 C34:I34 C44:I44 N34:U34 N44:U44 Z34:AG34 Z44:AG44 C23:AH23 C33:AH33 C43:AH43 C47:L52 C17:L22 N17:X22 Z17:AH22 C27:L32 N27:X32 Z25:AH32 C37:L42 N37:X42 Z35:AH42 N47:X52 Z45:AH52 AJ17:AJ22 AJ27:AJ32 AJ37:AJ42 AJ47:AJ52</xm:sqref>
        </x14:conditionalFormatting>
        <x14:conditionalFormatting xmlns:xm="http://schemas.microsoft.com/office/excel/2006/main">
          <x14:cfRule type="expression" priority="502" id="{32B82DBD-7132-4FE5-B382-6C2B09228BF3}">
            <xm:f>D17&gt;基本情報!$E$9</xm:f>
            <x14:dxf>
              <fill>
                <patternFill>
                  <bgColor theme="8"/>
                </patternFill>
              </fill>
            </x14:dxf>
          </x14:cfRule>
          <x14:cfRule type="expression" priority="504" id="{D3480A47-1392-4AE3-A686-0FFC4ED05223}">
            <xm:f>D17&lt;基本情報!$C$9</xm:f>
            <x14:dxf>
              <fill>
                <patternFill>
                  <bgColor theme="8"/>
                </patternFill>
              </fill>
            </x14:dxf>
          </x14:cfRule>
          <xm:sqref>D17:J22 P17:V22 AB17:AH22 D27:J32 P27:V32 AB27:AH32 D37:J42 P37:V42 AB37:AH42 D47:J52 P47:V52 AB47:AH52</xm:sqref>
        </x14:conditionalFormatting>
        <x14:conditionalFormatting xmlns:xm="http://schemas.microsoft.com/office/excel/2006/main">
          <x14:cfRule type="expression" priority="178" id="{4EE30006-8ACF-4C7A-AE9A-805DB44B4C9B}">
            <xm:f>IF(VLOOKUP(K16,入力用1年!$B:$J,1,FALSE)=基本情報!$E$9,TRUE,FALSE)</xm:f>
            <x14:dxf>
              <font>
                <b/>
                <i/>
                <strike val="0"/>
              </font>
              <fill>
                <patternFill>
                  <bgColor rgb="FFFFC000"/>
                </patternFill>
              </fill>
              <border>
                <vertical/>
                <horizontal/>
              </border>
            </x14:dxf>
          </x14:cfRule>
          <x14:cfRule type="expression" priority="179" id="{58900237-6929-4574-94B2-F734C2D4AD98}">
            <xm:f>IF(VLOOKUP(K16,入力用1年!$B:$J,1,FALSE)=基本情報!$C$9,TRUE,FALSE)</xm:f>
            <x14:dxf>
              <font>
                <b/>
                <i/>
                <strike val="0"/>
              </font>
              <fill>
                <patternFill>
                  <bgColor rgb="FFFFC000"/>
                </patternFill>
              </fill>
              <border>
                <vertical/>
                <horizontal/>
              </border>
            </x14:dxf>
          </x14:cfRule>
          <x14:cfRule type="expression" priority="180" id="{50F71F89-7772-4AD9-8A62-CA3D8038CB16}">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81" id="{280A265A-1074-464C-884D-02AB1B42E703}">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174" id="{7E56D4FC-9EEF-4F20-A3C1-01C8CEDD664D}">
            <xm:f>IF(VLOOKUP(W16,入力用1年!$B:$J,1,FALSE)=基本情報!$E$9,TRUE,FALSE)</xm:f>
            <x14:dxf>
              <font>
                <b/>
                <i/>
                <strike val="0"/>
              </font>
              <fill>
                <patternFill>
                  <bgColor rgb="FFFFC000"/>
                </patternFill>
              </fill>
              <border>
                <vertical/>
                <horizontal/>
              </border>
            </x14:dxf>
          </x14:cfRule>
          <x14:cfRule type="expression" priority="175" id="{8EF64953-CE5B-4BEF-BB73-8F9E3BEA16A4}">
            <xm:f>IF(VLOOKUP(W16,入力用1年!$B:$J,1,FALSE)=基本情報!$C$9,TRUE,FALSE)</xm:f>
            <x14:dxf>
              <font>
                <b/>
                <i/>
                <strike val="0"/>
              </font>
              <fill>
                <patternFill>
                  <bgColor rgb="FFFFC000"/>
                </patternFill>
              </fill>
              <border>
                <vertical/>
                <horizontal/>
              </border>
            </x14:dxf>
          </x14:cfRule>
          <x14:cfRule type="expression" priority="176" id="{598B4640-495B-47A9-860E-36BDEB022964}">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77" id="{083D1A75-62E5-4DAC-81EC-8EE2061DA3C4}">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170" id="{86FF1CFD-D592-43A3-B417-469021EFFC2D}">
            <xm:f>IF(VLOOKUP(AI16,入力用1年!$B:$J,1,FALSE)=基本情報!$E$9,TRUE,FALSE)</xm:f>
            <x14:dxf>
              <font>
                <b/>
                <i/>
                <strike val="0"/>
              </font>
              <fill>
                <patternFill>
                  <bgColor rgb="FFFFC000"/>
                </patternFill>
              </fill>
              <border>
                <vertical/>
                <horizontal/>
              </border>
            </x14:dxf>
          </x14:cfRule>
          <x14:cfRule type="expression" priority="171" id="{07F6A164-1AC4-489D-AFED-56CF71BC4EB2}">
            <xm:f>IF(VLOOKUP(AI16,入力用1年!$B:$J,1,FALSE)=基本情報!$C$9,TRUE,FALSE)</xm:f>
            <x14:dxf>
              <font>
                <b/>
                <i/>
                <strike val="0"/>
              </font>
              <fill>
                <patternFill>
                  <bgColor rgb="FFFFC000"/>
                </patternFill>
              </fill>
              <border>
                <vertical/>
                <horizontal/>
              </border>
            </x14:dxf>
          </x14:cfRule>
          <x14:cfRule type="expression" priority="172" id="{41B698B0-752D-4A7B-BC1E-D005876C276F}">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73" id="{AD6E9793-3A0F-428A-9F0D-B5F12EFB5015}">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AI16</xm:sqref>
        </x14:conditionalFormatting>
        <x14:conditionalFormatting xmlns:xm="http://schemas.microsoft.com/office/excel/2006/main">
          <x14:cfRule type="expression" priority="166" id="{B569426D-0E72-448E-8AE2-6ED5DAD4F33C}">
            <xm:f>IF(VLOOKUP(K26,入力用1年!$B:$J,1,FALSE)=基本情報!$E$9,TRUE,FALSE)</xm:f>
            <x14:dxf>
              <font>
                <b/>
                <i/>
                <strike val="0"/>
              </font>
              <fill>
                <patternFill>
                  <bgColor rgb="FFFFC000"/>
                </patternFill>
              </fill>
              <border>
                <vertical/>
                <horizontal/>
              </border>
            </x14:dxf>
          </x14:cfRule>
          <x14:cfRule type="expression" priority="167" id="{16DDD3EE-0786-464A-A790-57CF51F07055}">
            <xm:f>IF(VLOOKUP(K26,入力用1年!$B:$J,1,FALSE)=基本情報!$C$9,TRUE,FALSE)</xm:f>
            <x14:dxf>
              <font>
                <b/>
                <i/>
                <strike val="0"/>
              </font>
              <fill>
                <patternFill>
                  <bgColor rgb="FFFFC000"/>
                </patternFill>
              </fill>
              <border>
                <vertical/>
                <horizontal/>
              </border>
            </x14:dxf>
          </x14:cfRule>
          <x14:cfRule type="expression" priority="168" id="{1548520E-1105-4330-93C0-EC4A04710F26}">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69" id="{64B8DA8B-6C79-40DA-B507-E3AF5178E3B1}">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xm:sqref>
        </x14:conditionalFormatting>
        <x14:conditionalFormatting xmlns:xm="http://schemas.microsoft.com/office/excel/2006/main">
          <x14:cfRule type="expression" priority="162" id="{6AD4ED7E-CCB2-4648-9420-CABE80C334A2}">
            <xm:f>IF(VLOOKUP(W26,入力用1年!$B:$J,1,FALSE)=基本情報!$E$9,TRUE,FALSE)</xm:f>
            <x14:dxf>
              <font>
                <b/>
                <i/>
                <strike val="0"/>
              </font>
              <fill>
                <patternFill>
                  <bgColor rgb="FFFFC000"/>
                </patternFill>
              </fill>
              <border>
                <vertical/>
                <horizontal/>
              </border>
            </x14:dxf>
          </x14:cfRule>
          <x14:cfRule type="expression" priority="163" id="{DAE632B6-A779-4A0C-AC24-63870A39EBE5}">
            <xm:f>IF(VLOOKUP(W26,入力用1年!$B:$J,1,FALSE)=基本情報!$C$9,TRUE,FALSE)</xm:f>
            <x14:dxf>
              <font>
                <b/>
                <i/>
                <strike val="0"/>
              </font>
              <fill>
                <patternFill>
                  <bgColor rgb="FFFFC000"/>
                </patternFill>
              </fill>
              <border>
                <vertical/>
                <horizontal/>
              </border>
            </x14:dxf>
          </x14:cfRule>
          <x14:cfRule type="expression" priority="164" id="{B5B7C460-BA9B-4CF5-870D-B05DC68EEB83}">
            <xm:f>IF(VLOOKUP(W26,入力用1年!$B:$J,1,FALSE)=基本情報!$C$8,TRUE,FALSE)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65" id="{2E021244-3BD4-42E9-BF5E-0F01B9CB5C21}">
            <xm:f>IF(VLOOKUP(W26,入力用1年!$B:$J,1,FALSE)=基本情報!$E$8,TRUE,FALSE)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W26</xm:sqref>
        </x14:conditionalFormatting>
        <x14:conditionalFormatting xmlns:xm="http://schemas.microsoft.com/office/excel/2006/main">
          <x14:cfRule type="expression" priority="158" id="{4A378EF2-1B7D-48EF-828B-62F9C5067C07}">
            <xm:f>IF(VLOOKUP(AI26,入力用1年!$B:$J,1,FALSE)=基本情報!$E$9,TRUE,FALSE)</xm:f>
            <x14:dxf>
              <font>
                <b/>
                <i/>
                <strike val="0"/>
              </font>
              <fill>
                <patternFill>
                  <bgColor rgb="FFFFC000"/>
                </patternFill>
              </fill>
              <border>
                <vertical/>
                <horizontal/>
              </border>
            </x14:dxf>
          </x14:cfRule>
          <x14:cfRule type="expression" priority="159" id="{7DCC7349-9E7C-4222-B6A0-4ACDD107C29E}">
            <xm:f>IF(VLOOKUP(AI26,入力用1年!$B:$J,1,FALSE)=基本情報!$C$9,TRUE,FALSE)</xm:f>
            <x14:dxf>
              <font>
                <b/>
                <i/>
                <strike val="0"/>
              </font>
              <fill>
                <patternFill>
                  <bgColor rgb="FFFFC000"/>
                </patternFill>
              </fill>
              <border>
                <vertical/>
                <horizontal/>
              </border>
            </x14:dxf>
          </x14:cfRule>
          <x14:cfRule type="expression" priority="160" id="{FAFA933C-E7B2-445A-80AF-916705313F57}">
            <xm:f>IF(VLOOKUP(AI26,入力用1年!$B:$J,1,FALSE)=基本情報!$C$8,TRUE,FALSE)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61" id="{CB3732FF-3572-4304-B517-8634286138E7}">
            <xm:f>IF(VLOOKUP(AI26,入力用1年!$B:$J,1,FALSE)=基本情報!$E$8,TRUE,FALSE)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xm:sqref>
        </x14:conditionalFormatting>
        <x14:conditionalFormatting xmlns:xm="http://schemas.microsoft.com/office/excel/2006/main">
          <x14:cfRule type="expression" priority="154" id="{21D351DE-76F7-48DE-89A9-11485E3726DB}">
            <xm:f>IF(VLOOKUP(K36,入力用1年!$B:$J,1,FALSE)=基本情報!$E$9,TRUE,FALSE)</xm:f>
            <x14:dxf>
              <font>
                <b/>
                <i/>
                <strike val="0"/>
              </font>
              <fill>
                <patternFill>
                  <bgColor rgb="FFFFC000"/>
                </patternFill>
              </fill>
              <border>
                <vertical/>
                <horizontal/>
              </border>
            </x14:dxf>
          </x14:cfRule>
          <x14:cfRule type="expression" priority="155" id="{2D1F16C1-8BF3-4410-ACBA-556A92A71ED9}">
            <xm:f>IF(VLOOKUP(K36,入力用1年!$B:$J,1,FALSE)=基本情報!$C$9,TRUE,FALSE)</xm:f>
            <x14:dxf>
              <font>
                <b/>
                <i/>
                <strike val="0"/>
              </font>
              <fill>
                <patternFill>
                  <bgColor rgb="FFFFC000"/>
                </patternFill>
              </fill>
              <border>
                <vertical/>
                <horizontal/>
              </border>
            </x14:dxf>
          </x14:cfRule>
          <x14:cfRule type="expression" priority="156" id="{0B2C8AAB-9524-4DEC-B61C-2A92FD0EB55A}">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57" id="{63AAB751-BE6B-43D8-9D7A-867CD1FE2326}">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150" id="{96489854-40FB-41E9-9309-E8FA6E00F265}">
            <xm:f>IF(VLOOKUP(W36,入力用1年!$B:$J,1,FALSE)=基本情報!$E$9,TRUE,FALSE)</xm:f>
            <x14:dxf>
              <font>
                <b/>
                <i/>
                <strike val="0"/>
              </font>
              <fill>
                <patternFill>
                  <bgColor rgb="FFFFC000"/>
                </patternFill>
              </fill>
              <border>
                <vertical/>
                <horizontal/>
              </border>
            </x14:dxf>
          </x14:cfRule>
          <x14:cfRule type="expression" priority="151" id="{A02DC0A1-0BE9-472C-AAFC-69D89445EF69}">
            <xm:f>IF(VLOOKUP(W36,入力用1年!$B:$J,1,FALSE)=基本情報!$C$9,TRUE,FALSE)</xm:f>
            <x14:dxf>
              <font>
                <b/>
                <i/>
                <strike val="0"/>
              </font>
              <fill>
                <patternFill>
                  <bgColor rgb="FFFFC000"/>
                </patternFill>
              </fill>
              <border>
                <vertical/>
                <horizontal/>
              </border>
            </x14:dxf>
          </x14:cfRule>
          <x14:cfRule type="expression" priority="152" id="{99A45894-FD7F-4A69-9258-A1A3247D2956}">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53" id="{FFC5E5BC-3709-49E7-A7B4-9E3ACEB632F0}">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146" id="{5A3C3703-3693-41FA-827B-00E8F6F86BFA}">
            <xm:f>IF(VLOOKUP(AI36,入力用1年!$B:$J,1,FALSE)=基本情報!$E$9,TRUE,FALSE)</xm:f>
            <x14:dxf>
              <font>
                <b/>
                <i/>
                <strike val="0"/>
              </font>
              <fill>
                <patternFill>
                  <bgColor rgb="FFFFC000"/>
                </patternFill>
              </fill>
              <border>
                <vertical/>
                <horizontal/>
              </border>
            </x14:dxf>
          </x14:cfRule>
          <x14:cfRule type="expression" priority="147" id="{2F7FC6E7-6142-4881-B959-1F4AA028DB06}">
            <xm:f>IF(VLOOKUP(AI36,入力用1年!$B:$J,1,FALSE)=基本情報!$C$9,TRUE,FALSE)</xm:f>
            <x14:dxf>
              <font>
                <b/>
                <i/>
                <strike val="0"/>
              </font>
              <fill>
                <patternFill>
                  <bgColor rgb="FFFFC000"/>
                </patternFill>
              </fill>
              <border>
                <vertical/>
                <horizontal/>
              </border>
            </x14:dxf>
          </x14:cfRule>
          <x14:cfRule type="expression" priority="148" id="{DA920C0F-CE69-4F81-81A8-F6A3F8BD01F0}">
            <xm:f>IF(VLOOKUP(AI36,入力用1年!$B:$J,1,FALSE)=基本情報!$C$8,TRUE,FALSE)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49" id="{D26DBF6C-1C18-41EE-AF98-D6FB5E2CD21A}">
            <xm:f>IF(VLOOKUP(AI36,入力用1年!$B:$J,1,FALSE)=基本情報!$E$8,TRUE,FALSE)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AI36</xm:sqref>
        </x14:conditionalFormatting>
        <x14:conditionalFormatting xmlns:xm="http://schemas.microsoft.com/office/excel/2006/main">
          <x14:cfRule type="expression" priority="142" id="{774F57D6-EC86-430F-9DA0-3346118561D7}">
            <xm:f>IF(VLOOKUP(AI46,入力用1年!$B:$J,1,FALSE)=基本情報!$E$9,TRUE,FALSE)</xm:f>
            <x14:dxf>
              <font>
                <b/>
                <i/>
                <strike val="0"/>
              </font>
              <fill>
                <patternFill>
                  <bgColor rgb="FFFFC000"/>
                </patternFill>
              </fill>
              <border>
                <vertical/>
                <horizontal/>
              </border>
            </x14:dxf>
          </x14:cfRule>
          <x14:cfRule type="expression" priority="143" id="{89C94319-CA6A-4247-929B-7DFADF84BFC6}">
            <xm:f>IF(VLOOKUP(AI46,入力用1年!$B:$J,1,FALSE)=基本情報!$C$9,TRUE,FALSE)</xm:f>
            <x14:dxf>
              <font>
                <b/>
                <i/>
                <strike val="0"/>
              </font>
              <fill>
                <patternFill>
                  <bgColor rgb="FFFFC000"/>
                </patternFill>
              </fill>
              <border>
                <vertical/>
                <horizontal/>
              </border>
            </x14:dxf>
          </x14:cfRule>
          <x14:cfRule type="expression" priority="144" id="{E8D19EF0-6E53-4EC8-94B0-FD9B94FB693F}">
            <xm:f>IF(VLOOKUP(AI46,入力用1年!$B:$J,1,FALSE)=基本情報!$C$8,TRUE,FALSE)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45" id="{F71DB57E-67BC-499A-8443-A795CF82742C}">
            <xm:f>IF(VLOOKUP(AI46,入力用1年!$B:$J,1,FALSE)=基本情報!$E$8,TRUE,FALSE)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AI46</xm:sqref>
        </x14:conditionalFormatting>
        <x14:conditionalFormatting xmlns:xm="http://schemas.microsoft.com/office/excel/2006/main">
          <x14:cfRule type="expression" priority="138" id="{6EEC64BF-D79E-453C-9310-7E5255115C8D}">
            <xm:f>IF(VLOOKUP(W46,入力用1年!$B:$J,1,FALSE)=基本情報!$E$9,TRUE,FALSE)</xm:f>
            <x14:dxf>
              <font>
                <b/>
                <i/>
                <strike val="0"/>
              </font>
              <fill>
                <patternFill>
                  <bgColor rgb="FFFFC000"/>
                </patternFill>
              </fill>
              <border>
                <vertical/>
                <horizontal/>
              </border>
            </x14:dxf>
          </x14:cfRule>
          <x14:cfRule type="expression" priority="139" id="{68D8F812-508F-446E-BF98-134933E68935}">
            <xm:f>IF(VLOOKUP(W46,入力用1年!$B:$J,1,FALSE)=基本情報!$C$9,TRUE,FALSE)</xm:f>
            <x14:dxf>
              <font>
                <b/>
                <i/>
                <strike val="0"/>
              </font>
              <fill>
                <patternFill>
                  <bgColor rgb="FFFFC000"/>
                </patternFill>
              </fill>
              <border>
                <vertical/>
                <horizontal/>
              </border>
            </x14:dxf>
          </x14:cfRule>
          <x14:cfRule type="expression" priority="140" id="{897A13BA-221B-4CCA-B382-80624418ECCC}">
            <xm:f>IF(VLOOKUP(W46,入力用1年!$B:$J,1,FALSE)=基本情報!$C$8,TRUE,FALSE)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41" id="{C5B18583-37D5-4764-8537-AC2FB3376F66}">
            <xm:f>IF(VLOOKUP(W46,入力用1年!$B:$J,1,FALSE)=基本情報!$E$8,TRUE,FALSE)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xm:sqref>
        </x14:conditionalFormatting>
        <x14:conditionalFormatting xmlns:xm="http://schemas.microsoft.com/office/excel/2006/main">
          <x14:cfRule type="expression" priority="134" id="{45290861-7CC8-4092-AA2A-7D9AC2BFAA55}">
            <xm:f>IF(VLOOKUP(K46,入力用1年!$B:$J,1,FALSE)=基本情報!$E$9,TRUE,FALSE)</xm:f>
            <x14:dxf>
              <font>
                <b/>
                <i/>
                <strike val="0"/>
              </font>
              <fill>
                <patternFill>
                  <bgColor rgb="FFFFC000"/>
                </patternFill>
              </fill>
              <border>
                <vertical/>
                <horizontal/>
              </border>
            </x14:dxf>
          </x14:cfRule>
          <x14:cfRule type="expression" priority="135" id="{C3AEBA6F-6B8E-4EC4-876C-94ADCB34466A}">
            <xm:f>IF(VLOOKUP(K46,入力用1年!$B:$J,1,FALSE)=基本情報!$C$9,TRUE,FALSE)</xm:f>
            <x14:dxf>
              <font>
                <b/>
                <i/>
                <strike val="0"/>
              </font>
              <fill>
                <patternFill>
                  <bgColor rgb="FFFFC000"/>
                </patternFill>
              </fill>
              <border>
                <vertical/>
                <horizontal/>
              </border>
            </x14:dxf>
          </x14:cfRule>
          <x14:cfRule type="expression" priority="136" id="{B5B0A7ED-7E4F-4182-8D28-60EFE78DE96C}">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37" id="{8C534190-E1FB-4AA0-8EDC-6758E47768C1}">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34" id="{AA06410C-3D94-46AC-9DB7-8E5B09FAB968}">
            <xm:f>VLOOKUP(M17,入力用1年!$B:$I,4,FALSE)&lt;&gt;""</xm:f>
            <x14:dxf>
              <fill>
                <patternFill>
                  <bgColor theme="8"/>
                </patternFill>
              </fill>
            </x14:dxf>
          </x14:cfRule>
          <x14:cfRule type="expression" priority="35" id="{86EC676A-10BA-4B4D-9FE4-E3E452756027}">
            <xm:f>VLOOKUP(M17,入力用1年!$B:$I,5,FALSE)="休工"</xm:f>
            <x14:dxf>
              <fill>
                <patternFill>
                  <bgColor theme="0" tint="-0.24994659260841701"/>
                </patternFill>
              </fill>
            </x14:dxf>
          </x14:cfRule>
          <x14:cfRule type="expression" priority="36" id="{F985174F-87E8-4869-8920-1E6621BCB39E}">
            <xm:f>COUNTIF(祝日!$B:$B,M17)=1</xm:f>
            <x14:dxf>
              <font>
                <b/>
                <i val="0"/>
                <color rgb="FF00B050"/>
              </font>
              <fill>
                <patternFill patternType="none">
                  <bgColor auto="1"/>
                </patternFill>
              </fill>
            </x14:dxf>
          </x14:cfRule>
          <xm:sqref>M17:M22 Y17:Y22 AK17:AK22 M27:M32 Y27:Y32 AK27:AK32 M37:M42 Y37:Y42 AK37:AK42 M47:M52 Y47:Y52 AK47:AK52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操作説明書</vt:lpstr>
      <vt:lpstr>基本情報</vt:lpstr>
      <vt:lpstr>入力用1年</vt:lpstr>
      <vt:lpstr>入力用２年</vt:lpstr>
      <vt:lpstr>入力用３年</vt:lpstr>
      <vt:lpstr>祝日</vt:lpstr>
      <vt:lpstr>カレンダー</vt:lpstr>
      <vt:lpstr>１(計画)</vt:lpstr>
      <vt:lpstr>２(計画)</vt:lpstr>
      <vt:lpstr>3(計画)</vt:lpstr>
      <vt:lpstr>1(実績)</vt:lpstr>
      <vt:lpstr>２(実績)</vt:lpstr>
      <vt:lpstr>３(実績)</vt:lpstr>
      <vt:lpstr>'１(計画)'!Print_Area</vt:lpstr>
      <vt:lpstr>'1(実績)'!Print_Area</vt:lpstr>
      <vt:lpstr>'２(計画)'!Print_Area</vt:lpstr>
      <vt:lpstr>'２(実績)'!Print_Area</vt:lpstr>
      <vt:lpstr>'3(計画)'!Print_Area</vt:lpstr>
      <vt:lpstr>'３(実績)'!Print_Area</vt:lpstr>
      <vt:lpstr>操作説明書!Print_Area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篠田　早紀</dc:creator>
  <cp:lastModifiedBy>東海市</cp:lastModifiedBy>
  <cp:lastPrinted>2024-12-12T06:12:47Z</cp:lastPrinted>
  <dcterms:created xsi:type="dcterms:W3CDTF">2024-10-03T06:05:53Z</dcterms:created>
  <dcterms:modified xsi:type="dcterms:W3CDTF">2024-12-13T04:58:50Z</dcterms:modified>
</cp:coreProperties>
</file>